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01.01.2016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39" i="1"/>
  <c r="F39"/>
  <c r="C39"/>
  <c r="B39"/>
  <c r="D38"/>
  <c r="E38" s="1"/>
  <c r="D37"/>
  <c r="E37" s="1"/>
  <c r="R32"/>
  <c r="P32"/>
  <c r="O32"/>
  <c r="N32"/>
  <c r="K32" s="1"/>
  <c r="M32"/>
  <c r="I32"/>
  <c r="L32" s="1"/>
  <c r="H32"/>
  <c r="G32"/>
  <c r="J32" s="1"/>
  <c r="D32"/>
  <c r="C32"/>
  <c r="B32"/>
  <c r="F32" s="1"/>
  <c r="Q31"/>
  <c r="L31"/>
  <c r="K31"/>
  <c r="J31"/>
  <c r="F31"/>
  <c r="E31"/>
  <c r="Q30"/>
  <c r="L30"/>
  <c r="K30"/>
  <c r="J30"/>
  <c r="F30"/>
  <c r="E30"/>
  <c r="Q29"/>
  <c r="L29"/>
  <c r="K29"/>
  <c r="J29"/>
  <c r="F29"/>
  <c r="E29"/>
  <c r="Q28"/>
  <c r="L28"/>
  <c r="K28"/>
  <c r="J28"/>
  <c r="F28"/>
  <c r="E28"/>
  <c r="Q27"/>
  <c r="L27"/>
  <c r="K27"/>
  <c r="J27"/>
  <c r="F27"/>
  <c r="E27"/>
  <c r="Q26"/>
  <c r="L26"/>
  <c r="K26"/>
  <c r="J26"/>
  <c r="F26"/>
  <c r="E26"/>
  <c r="Q25"/>
  <c r="L25"/>
  <c r="K25"/>
  <c r="J25"/>
  <c r="F25"/>
  <c r="E25"/>
  <c r="Q24"/>
  <c r="L24"/>
  <c r="K24"/>
  <c r="J24"/>
  <c r="F24"/>
  <c r="E24"/>
  <c r="Q23"/>
  <c r="L23"/>
  <c r="K23"/>
  <c r="J23"/>
  <c r="F23"/>
  <c r="E23"/>
  <c r="Q22"/>
  <c r="L22"/>
  <c r="K22"/>
  <c r="J22"/>
  <c r="F22"/>
  <c r="E22"/>
  <c r="Q21"/>
  <c r="L21"/>
  <c r="K21"/>
  <c r="J21"/>
  <c r="F21"/>
  <c r="E21"/>
  <c r="Q20"/>
  <c r="Q32" s="1"/>
  <c r="L20"/>
  <c r="K20"/>
  <c r="J20"/>
  <c r="F20"/>
  <c r="E20"/>
  <c r="E32" s="1"/>
  <c r="Q15"/>
  <c r="U10"/>
  <c r="U11"/>
  <c r="U12"/>
  <c r="U13"/>
  <c r="U14"/>
  <c r="U9"/>
  <c r="U15" s="1"/>
  <c r="S15"/>
  <c r="O15"/>
  <c r="P10"/>
  <c r="R10" s="1"/>
  <c r="P11"/>
  <c r="P12"/>
  <c r="P13"/>
  <c r="P14"/>
  <c r="P9"/>
  <c r="N15"/>
  <c r="K15" s="1"/>
  <c r="M15"/>
  <c r="J15" s="1"/>
  <c r="I14"/>
  <c r="L14"/>
  <c r="H14"/>
  <c r="K14"/>
  <c r="G14"/>
  <c r="J14"/>
  <c r="I13"/>
  <c r="L13"/>
  <c r="H13"/>
  <c r="K13"/>
  <c r="G13"/>
  <c r="J13"/>
  <c r="I12"/>
  <c r="L12"/>
  <c r="H12"/>
  <c r="K12"/>
  <c r="G12"/>
  <c r="J12"/>
  <c r="I11"/>
  <c r="L11"/>
  <c r="H11"/>
  <c r="K11"/>
  <c r="G11"/>
  <c r="J11"/>
  <c r="H10"/>
  <c r="K10"/>
  <c r="G10"/>
  <c r="J10"/>
  <c r="I9"/>
  <c r="L9"/>
  <c r="H9"/>
  <c r="K9"/>
  <c r="G9"/>
  <c r="G15"/>
  <c r="B12"/>
  <c r="F12" s="1"/>
  <c r="C12"/>
  <c r="E12"/>
  <c r="E15" s="1"/>
  <c r="D12"/>
  <c r="D14"/>
  <c r="C14"/>
  <c r="B13"/>
  <c r="F13" s="1"/>
  <c r="D13"/>
  <c r="D11"/>
  <c r="B11"/>
  <c r="F11" s="1"/>
  <c r="B14"/>
  <c r="E14"/>
  <c r="F14" s="1"/>
  <c r="E13"/>
  <c r="E11"/>
  <c r="D10"/>
  <c r="I10"/>
  <c r="L10" s="1"/>
  <c r="E10"/>
  <c r="B10"/>
  <c r="F10"/>
  <c r="C13"/>
  <c r="C11"/>
  <c r="C10"/>
  <c r="D9"/>
  <c r="D15"/>
  <c r="E9"/>
  <c r="C9"/>
  <c r="C15"/>
  <c r="B9"/>
  <c r="H15"/>
  <c r="J9"/>
  <c r="F9"/>
  <c r="R9"/>
  <c r="F15" l="1"/>
  <c r="R11"/>
  <c r="R13"/>
  <c r="R12"/>
  <c r="R14"/>
  <c r="I15"/>
  <c r="L15" s="1"/>
  <c r="B15"/>
  <c r="P15"/>
  <c r="R15" s="1"/>
  <c r="D39"/>
</calcChain>
</file>

<file path=xl/sharedStrings.xml><?xml version="1.0" encoding="utf-8"?>
<sst xmlns="http://schemas.openxmlformats.org/spreadsheetml/2006/main" count="134" uniqueCount="80">
  <si>
    <t>в рублях</t>
  </si>
  <si>
    <t>Наименование учреждения</t>
  </si>
  <si>
    <t>Нормативные затраты на оказание муниципальной услуги (работы)</t>
  </si>
  <si>
    <t>в соответствии с реестром</t>
  </si>
  <si>
    <t>Всего  нормативных затрат на оказание услуг (работ) по учреждению</t>
  </si>
  <si>
    <t>Коэффициенты выравнивания на 2016 год</t>
  </si>
  <si>
    <t>Приложение 4</t>
  </si>
  <si>
    <t>Расчет финансового обеспечения муниципальных учреждений на выполнение муниципального задания с учетом коэффициента выравнивания на 2016 год</t>
  </si>
  <si>
    <t>Объем финансового обеспечения на выполнение муниципального задания на 2016 год с учетом платной деятельности</t>
  </si>
  <si>
    <t>В т.ч. за счет платной деятельности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</si>
  <si>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</si>
  <si>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</si>
  <si>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</si>
  <si>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общеобразовательных общеразвивающих программ</t>
  </si>
  <si>
    <t>МБОУ "Школа №2 им. Ю.А.Гагарина"</t>
  </si>
  <si>
    <t>МБОУ СОШ №4</t>
  </si>
  <si>
    <t>МБОУ СОШ №5</t>
  </si>
  <si>
    <t>МБОУ СОШ №7</t>
  </si>
  <si>
    <t>МБОУ СОШ №9</t>
  </si>
  <si>
    <t>МАОУ гимназия №10</t>
  </si>
  <si>
    <t>Итого по школам</t>
  </si>
  <si>
    <t>в том числе по источникам финансирования:</t>
  </si>
  <si>
    <t>за счет финансирования из местного бюджета</t>
  </si>
  <si>
    <t>краевые субвенции на  общеобразовательные программы</t>
  </si>
  <si>
    <t>краевые субвенции на содержание административно-управленч. и учебно-вспомогат.персонал</t>
  </si>
  <si>
    <t>Всего объем финансового обеспечения</t>
  </si>
  <si>
    <t>краевые субвенции на  общеобразовател программы</t>
  </si>
  <si>
    <t>средний коэффициент</t>
  </si>
  <si>
    <t>численность детей</t>
  </si>
  <si>
    <t>норматив МБ</t>
  </si>
  <si>
    <t>Финансиров МБ</t>
  </si>
  <si>
    <t>Всего нормативных затрат на оказание услуг (работ) по учреждению</t>
  </si>
  <si>
    <t>Всего нормативных затрат на оказание услуг (работ) по учреждению бех учета Родительской платы</t>
  </si>
  <si>
    <t>в том числе по источникам финансирования</t>
  </si>
  <si>
    <t>Объем финансового обеспечения на выполнение муниципального задания на 2016 год</t>
  </si>
  <si>
    <t>Реализация основных общеобразовательных программ дошкольного образования</t>
  </si>
  <si>
    <t>Присмотр и уход</t>
  </si>
  <si>
    <t>Присмотр и уход в т.ч. Родительская плата</t>
  </si>
  <si>
    <t>в т.ч. Краевой бюджет Педагогический персонал и материальная база</t>
  </si>
  <si>
    <t>в т.ч. Краевой бюджет Административно-управленческий и учебно-вспомогательный персонал</t>
  </si>
  <si>
    <t>в т.ч. Местный бюджет</t>
  </si>
  <si>
    <t>Всего объем финасового обеспечения</t>
  </si>
  <si>
    <t>в т.ч. Родительская плата</t>
  </si>
  <si>
    <t>%</t>
  </si>
  <si>
    <t>МБДОУ д/с № 4</t>
  </si>
  <si>
    <t>1 022 235,35</t>
  </si>
  <si>
    <t>МБДОУ д/с № 5</t>
  </si>
  <si>
    <t>236 192,59</t>
  </si>
  <si>
    <t>МБДОУ д/с № 7</t>
  </si>
  <si>
    <t>966 423,50</t>
  </si>
  <si>
    <t>МБДОУ д/с № 8</t>
  </si>
  <si>
    <t>838 363,30</t>
  </si>
  <si>
    <t>МБДОУ д/с № 9</t>
  </si>
  <si>
    <t>2 903 031,64</t>
  </si>
  <si>
    <t>МБДОУ д/с № 10</t>
  </si>
  <si>
    <t>879 121,16</t>
  </si>
  <si>
    <t>МБДОУ д/с № 12</t>
  </si>
  <si>
    <t>1 210 490,82</t>
  </si>
  <si>
    <t>МБДОУ д/с № 13</t>
  </si>
  <si>
    <t>918 161,05</t>
  </si>
  <si>
    <t>МБДОУ д/с №14</t>
  </si>
  <si>
    <t>2 850 159,46</t>
  </si>
  <si>
    <t>МБДОУ д/с № 15</t>
  </si>
  <si>
    <t>1 650 735,82</t>
  </si>
  <si>
    <t>МБДОУ д/с № 18</t>
  </si>
  <si>
    <t>1 094 336,91</t>
  </si>
  <si>
    <t>МАДОУ д/с № 17</t>
  </si>
  <si>
    <t>2 031 743,28</t>
  </si>
  <si>
    <t>Итого:</t>
  </si>
  <si>
    <t>1.  Общеобразовательные учреждения</t>
  </si>
  <si>
    <t>2. Дошкольные образовательные учреждения</t>
  </si>
  <si>
    <t>Объем финансового обеспечения на выполнение муниципального задания</t>
  </si>
  <si>
    <t xml:space="preserve">Реализация дополнительных общеразвивающих программ (учреждения дополнительного образования детей) </t>
  </si>
  <si>
    <t>Психолого-медико-педагогическое обследование детей</t>
  </si>
  <si>
    <t>в т.ч. за счет платных услуг</t>
  </si>
  <si>
    <t>МБОУ ДО "ДДТ"</t>
  </si>
  <si>
    <t>МБОУ ДО "ДЭБС"</t>
  </si>
  <si>
    <t>3. Учреждения дополнительного образования детей</t>
  </si>
  <si>
    <t>Кочанова Марина Александровна (39144)3-09-14</t>
  </si>
  <si>
    <t>к Приказу от 31.12.2015 № 317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</si>
</sst>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2" borderId="0" applyNumberFormat="0" applyBorder="0" applyAlignment="0" applyProtection="0"/>
  </cellStyleXfs>
  <cellXfs count="62">
    <xf numFmtId="0" fontId="0" fillId="0" borderId="0" xfId="0"/>
    <xf numFmtId="0" fontId="6" fillId="3" borderId="1" xfId="2" applyFont="1" applyFill="1" applyBorder="1" applyAlignment="1">
      <alignment vertical="top" wrapText="1"/>
    </xf>
    <xf numFmtId="0" fontId="7" fillId="3" borderId="1" xfId="1" applyFont="1" applyFill="1" applyBorder="1" applyAlignment="1">
      <alignment vertical="top" wrapText="1"/>
    </xf>
    <xf numFmtId="0" fontId="7" fillId="3" borderId="1" xfId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2" fontId="0" fillId="0" borderId="0" xfId="0" applyNumberFormat="1"/>
    <xf numFmtId="2" fontId="8" fillId="4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2" fontId="6" fillId="0" borderId="0" xfId="0" applyNumberFormat="1" applyFont="1"/>
    <xf numFmtId="4" fontId="0" fillId="0" borderId="1" xfId="0" applyNumberFormat="1" applyBorder="1"/>
    <xf numFmtId="0" fontId="3" fillId="0" borderId="0" xfId="0" applyFont="1"/>
    <xf numFmtId="0" fontId="8" fillId="3" borderId="1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vertical="center" wrapText="1" readingOrder="1"/>
    </xf>
    <xf numFmtId="0" fontId="7" fillId="3" borderId="4" xfId="0" applyFont="1" applyFill="1" applyBorder="1" applyAlignment="1">
      <alignment wrapText="1"/>
    </xf>
    <xf numFmtId="0" fontId="8" fillId="3" borderId="1" xfId="0" applyFont="1" applyFill="1" applyBorder="1" applyAlignment="1">
      <alignment vertical="center" wrapText="1" readingOrder="1"/>
    </xf>
    <xf numFmtId="0" fontId="8" fillId="3" borderId="1" xfId="0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2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left" vertical="center"/>
    </xf>
    <xf numFmtId="4" fontId="0" fillId="3" borderId="1" xfId="0" applyNumberFormat="1" applyFont="1" applyFill="1" applyBorder="1"/>
    <xf numFmtId="2" fontId="0" fillId="3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4" fontId="1" fillId="5" borderId="8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wrapText="1"/>
    </xf>
    <xf numFmtId="0" fontId="7" fillId="3" borderId="1" xfId="1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center" wrapText="1" readingOrder="1"/>
    </xf>
    <xf numFmtId="0" fontId="8" fillId="3" borderId="10" xfId="0" applyFont="1" applyFill="1" applyBorder="1" applyAlignment="1">
      <alignment horizontal="center" vertical="center" wrapText="1" readingOrder="1"/>
    </xf>
    <xf numFmtId="0" fontId="8" fillId="3" borderId="11" xfId="0" applyFont="1" applyFill="1" applyBorder="1" applyAlignment="1">
      <alignment horizontal="center" vertical="center" wrapText="1" readingOrder="1"/>
    </xf>
    <xf numFmtId="0" fontId="8" fillId="3" borderId="12" xfId="0" applyFont="1" applyFill="1" applyBorder="1" applyAlignment="1">
      <alignment horizontal="center" vertical="center" wrapText="1" readingOrder="1"/>
    </xf>
    <xf numFmtId="0" fontId="8" fillId="3" borderId="13" xfId="0" applyFont="1" applyFill="1" applyBorder="1" applyAlignment="1">
      <alignment horizontal="center" vertical="center" wrapText="1" readingOrder="1"/>
    </xf>
    <xf numFmtId="0" fontId="8" fillId="3" borderId="14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</cellXfs>
  <cellStyles count="3">
    <cellStyle name="Обычный" xfId="0" builtinId="0"/>
    <cellStyle name="Обычный 2" xfId="1"/>
    <cellStyle name="Плохой" xfId="2" builtin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ite/LOCALS~1/Temp/&#1055;&#1088;&#1080;&#1083;&#1086;&#1078;&#1077;&#1085;&#1080;&#1077;%203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2">
          <cell r="L12">
            <v>10254171.540000001</v>
          </cell>
        </row>
        <row r="16">
          <cell r="L16">
            <v>12302366.209999999</v>
          </cell>
        </row>
        <row r="20">
          <cell r="L20">
            <v>2614705.2999999998</v>
          </cell>
        </row>
        <row r="23">
          <cell r="L23">
            <v>1926390.6400000001</v>
          </cell>
        </row>
        <row r="24">
          <cell r="M24">
            <v>17208353.690000001</v>
          </cell>
          <cell r="N24">
            <v>1928705</v>
          </cell>
          <cell r="O24">
            <v>7960575</v>
          </cell>
        </row>
        <row r="28">
          <cell r="L28">
            <v>8852324.3699999992</v>
          </cell>
        </row>
        <row r="32">
          <cell r="L32">
            <v>13881677.289999999</v>
          </cell>
        </row>
        <row r="36">
          <cell r="L36">
            <v>2234503.66</v>
          </cell>
        </row>
        <row r="39">
          <cell r="L39">
            <v>1745139.2000000002</v>
          </cell>
        </row>
        <row r="40">
          <cell r="M40">
            <v>17121042.919999998</v>
          </cell>
          <cell r="N40">
            <v>1870843.8499999999</v>
          </cell>
          <cell r="O40">
            <v>7721757.75</v>
          </cell>
        </row>
        <row r="44">
          <cell r="L44">
            <v>6805800.5499999998</v>
          </cell>
        </row>
        <row r="48">
          <cell r="L48">
            <v>16484652.959999997</v>
          </cell>
        </row>
        <row r="52">
          <cell r="L52">
            <v>3002271.9299999997</v>
          </cell>
        </row>
        <row r="55">
          <cell r="L55">
            <v>2438170.7599999998</v>
          </cell>
        </row>
        <row r="56">
          <cell r="M56">
            <v>18802059.079999998</v>
          </cell>
          <cell r="N56">
            <v>1936419.82</v>
          </cell>
          <cell r="O56">
            <v>7992417.2999999998</v>
          </cell>
        </row>
        <row r="60">
          <cell r="L60">
            <v>8898989.3300000001</v>
          </cell>
        </row>
        <row r="64">
          <cell r="L64">
            <v>9582552.5800000001</v>
          </cell>
        </row>
        <row r="68">
          <cell r="L68">
            <v>2150972.5299999998</v>
          </cell>
        </row>
        <row r="71">
          <cell r="L71">
            <v>1503679.52</v>
          </cell>
        </row>
        <row r="72">
          <cell r="M72">
            <v>14106098.6</v>
          </cell>
          <cell r="N72">
            <v>1566108.46</v>
          </cell>
          <cell r="O72">
            <v>6463986.9000000004</v>
          </cell>
        </row>
        <row r="77">
          <cell r="L77">
            <v>13730745.500000002</v>
          </cell>
        </row>
        <row r="83">
          <cell r="L83">
            <v>21919281.300000001</v>
          </cell>
        </row>
        <row r="87">
          <cell r="L87">
            <v>6468276.6299999999</v>
          </cell>
        </row>
        <row r="90">
          <cell r="L90">
            <v>3792104.12</v>
          </cell>
        </row>
        <row r="91">
          <cell r="M91">
            <v>30087559.550000001</v>
          </cell>
          <cell r="N91">
            <v>3085928</v>
          </cell>
          <cell r="O91">
            <v>12736919.999999998</v>
          </cell>
        </row>
        <row r="95">
          <cell r="L95">
            <v>5920045.3399999999</v>
          </cell>
        </row>
        <row r="100">
          <cell r="L100">
            <v>7828930.0499999989</v>
          </cell>
        </row>
        <row r="102">
          <cell r="L102">
            <v>956431.65700000001</v>
          </cell>
        </row>
        <row r="105">
          <cell r="L105">
            <v>1232721.81</v>
          </cell>
        </row>
        <row r="106">
          <cell r="M106">
            <v>11448395.310000001</v>
          </cell>
          <cell r="N106">
            <v>875632.49699999997</v>
          </cell>
          <cell r="O106">
            <v>3614101.05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1"/>
  <sheetViews>
    <sheetView tabSelected="1" topLeftCell="A19" workbookViewId="0">
      <pane xSplit="4845" topLeftCell="I1" activePane="topRight"/>
      <selection activeCell="O11" sqref="O11"/>
      <selection pane="topRight" activeCell="O12" sqref="O12"/>
    </sheetView>
  </sheetViews>
  <sheetFormatPr defaultRowHeight="15"/>
  <cols>
    <col min="1" max="1" width="20.5703125" customWidth="1"/>
    <col min="2" max="2" width="14.85546875" customWidth="1"/>
    <col min="3" max="3" width="12.5703125" customWidth="1"/>
    <col min="4" max="4" width="14.28515625" customWidth="1"/>
    <col min="5" max="5" width="15.140625" customWidth="1"/>
    <col min="6" max="6" width="16" customWidth="1"/>
    <col min="7" max="7" width="14.42578125" customWidth="1"/>
    <col min="8" max="8" width="13.85546875" customWidth="1"/>
    <col min="9" max="9" width="12.85546875" customWidth="1"/>
    <col min="10" max="10" width="8.140625" customWidth="1"/>
    <col min="11" max="11" width="8.85546875" customWidth="1"/>
    <col min="12" max="12" width="6.85546875" customWidth="1"/>
    <col min="13" max="13" width="12.85546875" customWidth="1"/>
    <col min="14" max="14" width="12.28515625" customWidth="1"/>
    <col min="15" max="15" width="13.42578125" customWidth="1"/>
    <col min="16" max="16" width="13" customWidth="1"/>
    <col min="17" max="17" width="14.85546875" customWidth="1"/>
    <col min="18" max="18" width="15.140625" customWidth="1"/>
    <col min="19" max="20" width="0.140625" customWidth="1"/>
    <col min="21" max="21" width="12.85546875" hidden="1" customWidth="1"/>
  </cols>
  <sheetData>
    <row r="2" spans="1:21">
      <c r="P2" t="s">
        <v>6</v>
      </c>
    </row>
    <row r="3" spans="1:21">
      <c r="P3" t="s">
        <v>79</v>
      </c>
    </row>
    <row r="4" spans="1:21" ht="36.75" customHeight="1">
      <c r="A4" s="53" t="s">
        <v>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21" ht="26.25" customHeight="1">
      <c r="A5" s="11" t="s">
        <v>69</v>
      </c>
      <c r="B5" s="11"/>
    </row>
    <row r="6" spans="1:21" ht="46.5" customHeight="1">
      <c r="A6" s="48" t="s">
        <v>1</v>
      </c>
      <c r="B6" s="61" t="s">
        <v>2</v>
      </c>
      <c r="C6" s="61"/>
      <c r="D6" s="61"/>
      <c r="E6" s="61"/>
      <c r="F6" s="48" t="s">
        <v>4</v>
      </c>
      <c r="G6" s="55" t="s">
        <v>21</v>
      </c>
      <c r="H6" s="56"/>
      <c r="I6" s="57"/>
      <c r="J6" s="55" t="s">
        <v>5</v>
      </c>
      <c r="K6" s="56"/>
      <c r="L6" s="57"/>
      <c r="M6" s="58" t="s">
        <v>8</v>
      </c>
      <c r="N6" s="59"/>
      <c r="O6" s="59"/>
      <c r="P6" s="59"/>
      <c r="Q6" s="60"/>
      <c r="R6" s="5" t="s">
        <v>27</v>
      </c>
      <c r="S6" s="5" t="s">
        <v>28</v>
      </c>
      <c r="T6" s="5" t="s">
        <v>29</v>
      </c>
      <c r="U6" s="8" t="s">
        <v>30</v>
      </c>
    </row>
    <row r="7" spans="1:21" ht="90.75" customHeight="1">
      <c r="A7" s="49"/>
      <c r="B7" s="2" t="s">
        <v>10</v>
      </c>
      <c r="C7" s="2" t="s">
        <v>11</v>
      </c>
      <c r="D7" s="2" t="s">
        <v>12</v>
      </c>
      <c r="E7" s="1" t="s">
        <v>13</v>
      </c>
      <c r="F7" s="49"/>
      <c r="G7" s="12" t="s">
        <v>26</v>
      </c>
      <c r="H7" s="12" t="s">
        <v>24</v>
      </c>
      <c r="I7" s="12" t="s">
        <v>22</v>
      </c>
      <c r="J7" s="12" t="s">
        <v>23</v>
      </c>
      <c r="K7" s="12" t="s">
        <v>24</v>
      </c>
      <c r="L7" s="12" t="s">
        <v>22</v>
      </c>
      <c r="M7" s="13" t="s">
        <v>23</v>
      </c>
      <c r="N7" s="13" t="s">
        <v>24</v>
      </c>
      <c r="O7" s="13" t="s">
        <v>22</v>
      </c>
      <c r="P7" s="14" t="s">
        <v>25</v>
      </c>
      <c r="Q7" s="15" t="s">
        <v>9</v>
      </c>
    </row>
    <row r="8" spans="1:21" ht="39.75" customHeight="1">
      <c r="A8" s="16" t="s">
        <v>3</v>
      </c>
      <c r="B8" s="54" t="s">
        <v>3</v>
      </c>
      <c r="C8" s="54"/>
      <c r="D8" s="54"/>
      <c r="E8" s="54"/>
      <c r="F8" s="12" t="s">
        <v>0</v>
      </c>
      <c r="G8" s="12" t="s">
        <v>0</v>
      </c>
      <c r="H8" s="12" t="s">
        <v>0</v>
      </c>
      <c r="I8" s="12" t="s">
        <v>0</v>
      </c>
      <c r="J8" s="12"/>
      <c r="K8" s="12"/>
      <c r="L8" s="12"/>
      <c r="M8" s="12" t="s">
        <v>0</v>
      </c>
      <c r="N8" s="12" t="s">
        <v>0</v>
      </c>
      <c r="O8" s="12" t="s">
        <v>0</v>
      </c>
      <c r="P8" s="12" t="s">
        <v>0</v>
      </c>
      <c r="Q8" s="12" t="s">
        <v>0</v>
      </c>
    </row>
    <row r="9" spans="1:21" ht="30">
      <c r="A9" s="17" t="s">
        <v>14</v>
      </c>
      <c r="B9" s="3">
        <f>[1]Лист1!$L$12</f>
        <v>10254171.540000001</v>
      </c>
      <c r="C9" s="3">
        <f>[1]Лист1!$L$16</f>
        <v>12302366.209999999</v>
      </c>
      <c r="D9" s="3">
        <f>[1]Лист1!$L$20</f>
        <v>2614705.2999999998</v>
      </c>
      <c r="E9" s="4">
        <f>[1]Лист1!$L$23</f>
        <v>1926390.6400000001</v>
      </c>
      <c r="F9" s="4">
        <f t="shared" ref="F9:F14" si="0">SUM(B9:E9)</f>
        <v>27097633.690000001</v>
      </c>
      <c r="G9" s="18">
        <f>[1]Лист1!$M$24</f>
        <v>17208353.690000001</v>
      </c>
      <c r="H9" s="18">
        <f>[1]Лист1!$N$24</f>
        <v>1928705</v>
      </c>
      <c r="I9" s="18">
        <f>[1]Лист1!$O$24</f>
        <v>7960575</v>
      </c>
      <c r="J9" s="18">
        <f>M9/G9</f>
        <v>0.96890705818587797</v>
      </c>
      <c r="K9" s="18">
        <f>N9/H9</f>
        <v>1.9492780337065545</v>
      </c>
      <c r="L9" s="19">
        <f>O9/I9</f>
        <v>0.71626200368691961</v>
      </c>
      <c r="M9" s="19">
        <v>16673295.35</v>
      </c>
      <c r="N9" s="19">
        <v>3759582.29</v>
      </c>
      <c r="O9" s="19">
        <v>5701857.4000000004</v>
      </c>
      <c r="P9" s="19">
        <f>SUM(M9:O9)</f>
        <v>26134735.039999999</v>
      </c>
      <c r="Q9" s="20"/>
      <c r="R9" s="6">
        <f>P9/F9</f>
        <v>0.964465581717737</v>
      </c>
      <c r="S9" s="7">
        <v>500</v>
      </c>
      <c r="T9" s="7">
        <v>15921.15</v>
      </c>
      <c r="U9" s="6">
        <f t="shared" ref="U9:U14" si="1">S9*T9</f>
        <v>7960575</v>
      </c>
    </row>
    <row r="10" spans="1:21">
      <c r="A10" s="17" t="s">
        <v>15</v>
      </c>
      <c r="B10" s="3">
        <f>[1]Лист1!$L$28</f>
        <v>8852324.3699999992</v>
      </c>
      <c r="C10" s="4">
        <f>[1]Лист1!$L$32</f>
        <v>13881677.289999999</v>
      </c>
      <c r="D10" s="4">
        <f>[1]Лист1!$L$36</f>
        <v>2234503.66</v>
      </c>
      <c r="E10" s="4">
        <f>[1]Лист1!$L$39</f>
        <v>1745139.2000000002</v>
      </c>
      <c r="F10" s="4">
        <f t="shared" si="0"/>
        <v>26713644.519999996</v>
      </c>
      <c r="G10" s="18">
        <f>[1]Лист1!$M$40</f>
        <v>17121042.919999998</v>
      </c>
      <c r="H10" s="18">
        <f>[1]Лист1!$N$40</f>
        <v>1870843.8499999999</v>
      </c>
      <c r="I10" s="18">
        <f>[1]Лист1!$O$40</f>
        <v>7721757.75</v>
      </c>
      <c r="J10" s="18">
        <f t="shared" ref="J10:J15" si="2">M10/G10</f>
        <v>0.96912309183090362</v>
      </c>
      <c r="K10" s="18">
        <f t="shared" ref="K10:K15" si="3">N10/H10</f>
        <v>2.6573748311490566</v>
      </c>
      <c r="L10" s="19">
        <f t="shared" ref="L10:L15" si="4">O10/I10</f>
        <v>0.70970610027231174</v>
      </c>
      <c r="M10" s="19">
        <v>16592398.050000001</v>
      </c>
      <c r="N10" s="19">
        <v>4971533.3600000003</v>
      </c>
      <c r="O10" s="19">
        <v>5480178.5800000001</v>
      </c>
      <c r="P10" s="19">
        <f t="shared" ref="P10:P15" si="5">SUM(M10:O10)</f>
        <v>27044109.990000002</v>
      </c>
      <c r="Q10" s="20"/>
      <c r="R10" s="6">
        <f t="shared" ref="R10:R15" si="6">P10/F10</f>
        <v>1.0123706621068718</v>
      </c>
      <c r="S10" s="7">
        <v>485</v>
      </c>
      <c r="T10" s="7">
        <v>15921.15</v>
      </c>
      <c r="U10" s="9">
        <f t="shared" si="1"/>
        <v>7721757.75</v>
      </c>
    </row>
    <row r="11" spans="1:21">
      <c r="A11" s="17" t="s">
        <v>16</v>
      </c>
      <c r="B11" s="4">
        <f>[1]Лист1!$L$44</f>
        <v>6805800.5499999998</v>
      </c>
      <c r="C11" s="4">
        <f>[1]Лист1!$L$48</f>
        <v>16484652.959999997</v>
      </c>
      <c r="D11" s="4">
        <f>[1]Лист1!$L$52</f>
        <v>3002271.9299999997</v>
      </c>
      <c r="E11" s="4">
        <f>[1]Лист1!$L$55</f>
        <v>2438170.7599999998</v>
      </c>
      <c r="F11" s="4">
        <f t="shared" si="0"/>
        <v>28730896.199999996</v>
      </c>
      <c r="G11" s="18">
        <f>[1]Лист1!$M$56</f>
        <v>18802059.079999998</v>
      </c>
      <c r="H11" s="18">
        <f>[1]Лист1!$N$56</f>
        <v>1936419.82</v>
      </c>
      <c r="I11" s="18">
        <f>[1]Лист1!$O$56</f>
        <v>7992417.2999999998</v>
      </c>
      <c r="J11" s="18">
        <f t="shared" si="2"/>
        <v>0.96586046095968336</v>
      </c>
      <c r="K11" s="18">
        <f t="shared" si="3"/>
        <v>1.982735236618266</v>
      </c>
      <c r="L11" s="19">
        <f t="shared" si="4"/>
        <v>0.58894433602709917</v>
      </c>
      <c r="M11" s="19">
        <v>18160165.449999999</v>
      </c>
      <c r="N11" s="19">
        <v>3839407.81</v>
      </c>
      <c r="O11" s="19">
        <v>4707088.9000000004</v>
      </c>
      <c r="P11" s="19">
        <f t="shared" si="5"/>
        <v>26706662.159999996</v>
      </c>
      <c r="Q11" s="20"/>
      <c r="R11" s="6">
        <f t="shared" si="6"/>
        <v>0.92954504356881151</v>
      </c>
      <c r="S11">
        <v>502</v>
      </c>
      <c r="T11" s="7">
        <v>15921.15</v>
      </c>
      <c r="U11" s="6">
        <f t="shared" si="1"/>
        <v>7992417.2999999998</v>
      </c>
    </row>
    <row r="12" spans="1:21">
      <c r="A12" s="17" t="s">
        <v>17</v>
      </c>
      <c r="B12" s="21">
        <f>[1]Лист1!$L$95</f>
        <v>5920045.3399999999</v>
      </c>
      <c r="C12" s="22">
        <f>[1]Лист1!$L$100</f>
        <v>7828930.0499999989</v>
      </c>
      <c r="D12" s="22">
        <f>[1]Лист1!$L$102</f>
        <v>956431.65700000001</v>
      </c>
      <c r="E12" s="22">
        <f>[1]Лист1!$L$105</f>
        <v>1232721.81</v>
      </c>
      <c r="F12" s="4">
        <f t="shared" si="0"/>
        <v>15938128.856999999</v>
      </c>
      <c r="G12" s="18">
        <f>[1]Лист1!$M$106</f>
        <v>11448395.310000001</v>
      </c>
      <c r="H12" s="18">
        <f>[1]Лист1!$N$106</f>
        <v>875632.49699999997</v>
      </c>
      <c r="I12" s="18">
        <f>[1]Лист1!$O$106</f>
        <v>3614101.05</v>
      </c>
      <c r="J12" s="18">
        <f t="shared" si="2"/>
        <v>0.9725233858997484</v>
      </c>
      <c r="K12" s="18">
        <f t="shared" si="3"/>
        <v>3.0792977182070027</v>
      </c>
      <c r="L12" s="19">
        <f t="shared" si="4"/>
        <v>0.75983494152716069</v>
      </c>
      <c r="M12" s="23">
        <v>11133832.17</v>
      </c>
      <c r="N12" s="23">
        <v>2696333.15</v>
      </c>
      <c r="O12" s="23">
        <v>2746120.26</v>
      </c>
      <c r="P12" s="19">
        <f t="shared" si="5"/>
        <v>16576285.58</v>
      </c>
      <c r="Q12" s="24"/>
      <c r="R12" s="6">
        <f t="shared" si="6"/>
        <v>1.0400396262776934</v>
      </c>
      <c r="S12">
        <v>227</v>
      </c>
      <c r="T12" s="7">
        <v>15921.15</v>
      </c>
      <c r="U12" s="6">
        <f t="shared" si="1"/>
        <v>3614101.05</v>
      </c>
    </row>
    <row r="13" spans="1:21">
      <c r="A13" s="17" t="s">
        <v>18</v>
      </c>
      <c r="B13" s="22">
        <f>[1]Лист1!$L$60</f>
        <v>8898989.3300000001</v>
      </c>
      <c r="C13" s="22">
        <f>[1]Лист1!$L$64</f>
        <v>9582552.5800000001</v>
      </c>
      <c r="D13" s="22">
        <f>[1]Лист1!$L$68</f>
        <v>2150972.5299999998</v>
      </c>
      <c r="E13" s="22">
        <f>[1]Лист1!$L$71</f>
        <v>1503679.52</v>
      </c>
      <c r="F13" s="4">
        <f t="shared" si="0"/>
        <v>22136193.960000001</v>
      </c>
      <c r="G13" s="18">
        <f>[1]Лист1!$M$72</f>
        <v>14106098.6</v>
      </c>
      <c r="H13" s="18">
        <f>[1]Лист1!$N$72</f>
        <v>1566108.46</v>
      </c>
      <c r="I13" s="18">
        <f>[1]Лист1!$O$72</f>
        <v>6463986.9000000004</v>
      </c>
      <c r="J13" s="18">
        <f t="shared" si="2"/>
        <v>0.96907194027411658</v>
      </c>
      <c r="K13" s="18">
        <f t="shared" si="3"/>
        <v>2.5034753340135842</v>
      </c>
      <c r="L13" s="19">
        <f t="shared" si="4"/>
        <v>0.68693493175241427</v>
      </c>
      <c r="M13" s="23">
        <v>13669824.34</v>
      </c>
      <c r="N13" s="23">
        <v>3920713.9</v>
      </c>
      <c r="O13" s="23">
        <v>4440338.4000000004</v>
      </c>
      <c r="P13" s="19">
        <f t="shared" si="5"/>
        <v>22030876.640000001</v>
      </c>
      <c r="Q13" s="24"/>
      <c r="R13" s="6">
        <f t="shared" si="6"/>
        <v>0.99524230225890198</v>
      </c>
      <c r="S13">
        <v>406</v>
      </c>
      <c r="T13" s="7">
        <v>15921.15</v>
      </c>
      <c r="U13" s="6">
        <f t="shared" si="1"/>
        <v>6463986.8999999994</v>
      </c>
    </row>
    <row r="14" spans="1:21" ht="30">
      <c r="A14" s="17" t="s">
        <v>19</v>
      </c>
      <c r="B14" s="21">
        <f>[1]Лист1!$L$77</f>
        <v>13730745.500000002</v>
      </c>
      <c r="C14" s="22">
        <f>[1]Лист1!$L$83</f>
        <v>21919281.300000001</v>
      </c>
      <c r="D14" s="22">
        <f>[1]Лист1!$L$87</f>
        <v>6468276.6299999999</v>
      </c>
      <c r="E14" s="22">
        <f>[1]Лист1!$L$90</f>
        <v>3792104.12</v>
      </c>
      <c r="F14" s="4">
        <f t="shared" si="0"/>
        <v>45910407.550000004</v>
      </c>
      <c r="G14" s="18">
        <f>[1]Лист1!$M$91</f>
        <v>30087559.550000001</v>
      </c>
      <c r="H14" s="18">
        <f>[1]Лист1!$N$91</f>
        <v>3085928</v>
      </c>
      <c r="I14" s="18">
        <f>[1]Лист1!$O$91</f>
        <v>12736919.999999998</v>
      </c>
      <c r="J14" s="18">
        <f t="shared" si="2"/>
        <v>0.98940603609042133</v>
      </c>
      <c r="K14" s="18">
        <f t="shared" si="3"/>
        <v>2.8949738328308374</v>
      </c>
      <c r="L14" s="19">
        <f t="shared" si="4"/>
        <v>0.5566259346843665</v>
      </c>
      <c r="M14" s="23">
        <v>29768813.030000001</v>
      </c>
      <c r="N14" s="23">
        <v>8933680.8100000005</v>
      </c>
      <c r="O14" s="23">
        <v>7089700</v>
      </c>
      <c r="P14" s="19">
        <f t="shared" si="5"/>
        <v>45792193.840000004</v>
      </c>
      <c r="Q14" s="24"/>
      <c r="R14" s="6">
        <f t="shared" si="6"/>
        <v>0.99742512174671383</v>
      </c>
      <c r="S14">
        <v>800</v>
      </c>
      <c r="T14" s="7">
        <v>15921.15</v>
      </c>
      <c r="U14" s="6">
        <f t="shared" si="1"/>
        <v>12736920</v>
      </c>
    </row>
    <row r="15" spans="1:21">
      <c r="A15" s="17" t="s">
        <v>20</v>
      </c>
      <c r="B15" s="22">
        <f t="shared" ref="B15:I15" si="7">SUM(B9:B14)</f>
        <v>54462076.630000003</v>
      </c>
      <c r="C15" s="22">
        <f t="shared" si="7"/>
        <v>81999460.389999986</v>
      </c>
      <c r="D15" s="22">
        <f t="shared" si="7"/>
        <v>17427161.706999999</v>
      </c>
      <c r="E15" s="22">
        <f t="shared" si="7"/>
        <v>12638206.050000001</v>
      </c>
      <c r="F15" s="25">
        <f t="shared" si="7"/>
        <v>166526904.77700001</v>
      </c>
      <c r="G15" s="26">
        <f t="shared" si="7"/>
        <v>108773509.14999999</v>
      </c>
      <c r="H15" s="26">
        <f t="shared" si="7"/>
        <v>11263637.627</v>
      </c>
      <c r="I15" s="26">
        <f t="shared" si="7"/>
        <v>46489758</v>
      </c>
      <c r="J15" s="18">
        <f t="shared" si="2"/>
        <v>0.97448661184431418</v>
      </c>
      <c r="K15" s="18">
        <f t="shared" si="3"/>
        <v>2.4966402729958848</v>
      </c>
      <c r="L15" s="19">
        <f t="shared" si="4"/>
        <v>0.64885869141327857</v>
      </c>
      <c r="M15" s="27">
        <f>SUM(M9:M14)</f>
        <v>105998328.39</v>
      </c>
      <c r="N15" s="27">
        <f>SUM(N9:N14)</f>
        <v>28121251.32</v>
      </c>
      <c r="O15" s="27">
        <f>SUM(O9:O14)</f>
        <v>30165283.539999999</v>
      </c>
      <c r="P15" s="19">
        <f t="shared" si="5"/>
        <v>164284863.25</v>
      </c>
      <c r="Q15" s="26">
        <f>SUM(Q9:Q14)</f>
        <v>0</v>
      </c>
      <c r="R15" s="6">
        <f t="shared" si="6"/>
        <v>0.98653646069983481</v>
      </c>
      <c r="S15" s="6">
        <f>SUM(S9:S14)</f>
        <v>2920</v>
      </c>
      <c r="U15" s="6">
        <f>SUM(U9:U14)</f>
        <v>46489758</v>
      </c>
    </row>
    <row r="16" spans="1:21" ht="40.5" customHeight="1">
      <c r="A16" s="50" t="s">
        <v>70</v>
      </c>
      <c r="B16" s="51"/>
      <c r="C16" s="51"/>
    </row>
    <row r="17" spans="1:18">
      <c r="A17" s="52" t="s">
        <v>1</v>
      </c>
      <c r="B17" s="52" t="s">
        <v>2</v>
      </c>
      <c r="C17" s="52"/>
      <c r="D17" s="52"/>
      <c r="E17" s="52" t="s">
        <v>31</v>
      </c>
      <c r="F17" s="52" t="s">
        <v>32</v>
      </c>
      <c r="G17" s="52" t="s">
        <v>33</v>
      </c>
      <c r="H17" s="52"/>
      <c r="I17" s="52"/>
      <c r="J17" s="52" t="s">
        <v>5</v>
      </c>
      <c r="K17" s="52"/>
      <c r="L17" s="52"/>
      <c r="M17" s="52" t="s">
        <v>34</v>
      </c>
      <c r="N17" s="52"/>
      <c r="O17" s="52"/>
      <c r="P17" s="52"/>
      <c r="Q17" s="52"/>
      <c r="R17" s="52"/>
    </row>
    <row r="18" spans="1:18" ht="210">
      <c r="A18" s="52"/>
      <c r="B18" s="28" t="s">
        <v>35</v>
      </c>
      <c r="C18" s="28" t="s">
        <v>36</v>
      </c>
      <c r="D18" s="28" t="s">
        <v>37</v>
      </c>
      <c r="E18" s="52"/>
      <c r="F18" s="52"/>
      <c r="G18" s="28" t="s">
        <v>38</v>
      </c>
      <c r="H18" s="28" t="s">
        <v>39</v>
      </c>
      <c r="I18" s="28" t="s">
        <v>40</v>
      </c>
      <c r="J18" s="28" t="s">
        <v>38</v>
      </c>
      <c r="K18" s="28" t="s">
        <v>39</v>
      </c>
      <c r="L18" s="28" t="s">
        <v>40</v>
      </c>
      <c r="M18" s="28" t="s">
        <v>38</v>
      </c>
      <c r="N18" s="28" t="s">
        <v>39</v>
      </c>
      <c r="O18" s="28" t="s">
        <v>40</v>
      </c>
      <c r="P18" s="28" t="s">
        <v>36</v>
      </c>
      <c r="Q18" s="28" t="s">
        <v>41</v>
      </c>
      <c r="R18" s="28" t="s">
        <v>42</v>
      </c>
    </row>
    <row r="19" spans="1:18" ht="30">
      <c r="A19" s="28" t="s">
        <v>3</v>
      </c>
      <c r="B19" s="28" t="s">
        <v>0</v>
      </c>
      <c r="C19" s="28" t="s">
        <v>0</v>
      </c>
      <c r="D19" s="28" t="s">
        <v>0</v>
      </c>
      <c r="E19" s="28" t="s">
        <v>0</v>
      </c>
      <c r="F19" s="28" t="s">
        <v>0</v>
      </c>
      <c r="G19" s="28" t="s">
        <v>0</v>
      </c>
      <c r="H19" s="28" t="s">
        <v>0</v>
      </c>
      <c r="I19" s="28" t="s">
        <v>0</v>
      </c>
      <c r="J19" s="28" t="s">
        <v>43</v>
      </c>
      <c r="K19" s="28" t="s">
        <v>43</v>
      </c>
      <c r="L19" s="28" t="s">
        <v>43</v>
      </c>
      <c r="M19" s="28" t="s">
        <v>0</v>
      </c>
      <c r="N19" s="28" t="s">
        <v>0</v>
      </c>
      <c r="O19" s="28" t="s">
        <v>0</v>
      </c>
      <c r="P19" s="28" t="s">
        <v>0</v>
      </c>
      <c r="Q19" s="28" t="s">
        <v>0</v>
      </c>
      <c r="R19" s="28" t="s">
        <v>0</v>
      </c>
    </row>
    <row r="20" spans="1:18">
      <c r="A20" s="29" t="s">
        <v>44</v>
      </c>
      <c r="B20" s="30">
        <v>9504268.879999999</v>
      </c>
      <c r="C20" s="30">
        <v>3119077.2</v>
      </c>
      <c r="D20" s="30">
        <v>1133440</v>
      </c>
      <c r="E20" s="30">
        <f t="shared" ref="E20:E31" si="8">B20+C20+D20</f>
        <v>13756786.079999998</v>
      </c>
      <c r="F20" s="30">
        <f>B20+C20</f>
        <v>12623346.079999998</v>
      </c>
      <c r="G20" s="30">
        <v>4839183.68</v>
      </c>
      <c r="H20" s="30">
        <v>1411442.4</v>
      </c>
      <c r="I20" s="30">
        <v>6372720</v>
      </c>
      <c r="J20" s="30">
        <f>M20/G20</f>
        <v>0.9758447523942716</v>
      </c>
      <c r="K20" s="30">
        <f>N20/H20</f>
        <v>2.0329699603752873</v>
      </c>
      <c r="L20" s="30">
        <f>O20/I20</f>
        <v>0.74011499799143854</v>
      </c>
      <c r="M20" s="30">
        <v>4722292</v>
      </c>
      <c r="N20" s="30">
        <v>2869420</v>
      </c>
      <c r="O20" s="10">
        <v>4716545.6500000004</v>
      </c>
      <c r="P20" s="30" t="s">
        <v>45</v>
      </c>
      <c r="Q20" s="30">
        <f>M20+N20+O20</f>
        <v>12308257.65</v>
      </c>
      <c r="R20" s="30">
        <v>1133440</v>
      </c>
    </row>
    <row r="21" spans="1:18">
      <c r="A21" s="29" t="s">
        <v>46</v>
      </c>
      <c r="B21" s="30">
        <v>3630150.6</v>
      </c>
      <c r="C21" s="30">
        <v>961715.47000000009</v>
      </c>
      <c r="D21" s="30">
        <v>344960</v>
      </c>
      <c r="E21" s="30">
        <f t="shared" si="8"/>
        <v>4936826.07</v>
      </c>
      <c r="F21" s="30">
        <f t="shared" ref="F21:F32" si="9">B21+C21</f>
        <v>4591866.07</v>
      </c>
      <c r="G21" s="30">
        <v>2191749.33</v>
      </c>
      <c r="H21" s="30">
        <v>435194.74</v>
      </c>
      <c r="I21" s="30">
        <v>1964922</v>
      </c>
      <c r="J21" s="30">
        <f t="shared" ref="J21:L32" si="10">M21/G21</f>
        <v>0.98492285155620418</v>
      </c>
      <c r="K21" s="30">
        <f t="shared" si="10"/>
        <v>2.6731871805252059</v>
      </c>
      <c r="L21" s="30">
        <f t="shared" si="10"/>
        <v>0.88467865900020459</v>
      </c>
      <c r="M21" s="30">
        <v>2158704</v>
      </c>
      <c r="N21" s="30">
        <v>1163357</v>
      </c>
      <c r="O21" s="10">
        <v>1738324.56</v>
      </c>
      <c r="P21" s="30" t="s">
        <v>47</v>
      </c>
      <c r="Q21" s="30">
        <f t="shared" ref="Q21:Q31" si="11">M21+N21+O21</f>
        <v>5060385.5600000005</v>
      </c>
      <c r="R21" s="30">
        <v>344960</v>
      </c>
    </row>
    <row r="22" spans="1:18">
      <c r="A22" s="29" t="s">
        <v>48</v>
      </c>
      <c r="B22" s="30">
        <v>13859099.449999999</v>
      </c>
      <c r="C22" s="30">
        <v>3119077.2</v>
      </c>
      <c r="D22" s="30">
        <v>1113728</v>
      </c>
      <c r="E22" s="30">
        <f t="shared" si="8"/>
        <v>18091904.649999999</v>
      </c>
      <c r="F22" s="30">
        <f t="shared" si="9"/>
        <v>16978176.649999999</v>
      </c>
      <c r="G22" s="30">
        <v>9194014.25</v>
      </c>
      <c r="H22" s="30">
        <v>1411442.4</v>
      </c>
      <c r="I22" s="30">
        <v>6372720</v>
      </c>
      <c r="J22" s="30">
        <f t="shared" si="10"/>
        <v>0.99999997280839537</v>
      </c>
      <c r="K22" s="30">
        <f t="shared" si="10"/>
        <v>2.2178000320806577</v>
      </c>
      <c r="L22" s="30">
        <f t="shared" si="10"/>
        <v>0.69057021962364584</v>
      </c>
      <c r="M22" s="30">
        <v>9194014</v>
      </c>
      <c r="N22" s="30">
        <v>3130297</v>
      </c>
      <c r="O22" s="10">
        <v>4400810.6500000004</v>
      </c>
      <c r="P22" s="30" t="s">
        <v>49</v>
      </c>
      <c r="Q22" s="30">
        <f t="shared" si="11"/>
        <v>16725121.65</v>
      </c>
      <c r="R22" s="30">
        <v>1113728</v>
      </c>
    </row>
    <row r="23" spans="1:18">
      <c r="A23" s="29" t="s">
        <v>50</v>
      </c>
      <c r="B23" s="30">
        <v>7781619.6100000003</v>
      </c>
      <c r="C23" s="30">
        <v>2755184.8600000003</v>
      </c>
      <c r="D23" s="30">
        <v>995456</v>
      </c>
      <c r="E23" s="30">
        <f t="shared" si="8"/>
        <v>11532260.470000001</v>
      </c>
      <c r="F23" s="30">
        <f t="shared" si="9"/>
        <v>10536804.470000001</v>
      </c>
      <c r="G23" s="30">
        <v>3660794.35</v>
      </c>
      <c r="H23" s="30">
        <v>1246774.1200000001</v>
      </c>
      <c r="I23" s="30">
        <v>5629236</v>
      </c>
      <c r="J23" s="30">
        <f t="shared" si="10"/>
        <v>0.99999990439233488</v>
      </c>
      <c r="K23" s="30">
        <f t="shared" si="10"/>
        <v>1.8091079721802372</v>
      </c>
      <c r="L23" s="30">
        <f t="shared" si="10"/>
        <v>0.76370956200805928</v>
      </c>
      <c r="M23" s="30">
        <v>3660794</v>
      </c>
      <c r="N23" s="30">
        <v>2255549</v>
      </c>
      <c r="O23" s="10">
        <v>4299101.3599999994</v>
      </c>
      <c r="P23" s="30" t="s">
        <v>51</v>
      </c>
      <c r="Q23" s="30">
        <f t="shared" si="11"/>
        <v>10215444.359999999</v>
      </c>
      <c r="R23" s="30">
        <v>995456</v>
      </c>
    </row>
    <row r="24" spans="1:18">
      <c r="A24" s="29" t="s">
        <v>52</v>
      </c>
      <c r="B24" s="30">
        <v>23520971.41</v>
      </c>
      <c r="C24" s="30">
        <v>5640331.2700000005</v>
      </c>
      <c r="D24" s="30">
        <v>2089472</v>
      </c>
      <c r="E24" s="30">
        <f t="shared" si="8"/>
        <v>31250774.68</v>
      </c>
      <c r="F24" s="30">
        <f t="shared" si="9"/>
        <v>29161302.68</v>
      </c>
      <c r="G24" s="30">
        <v>15084942.34</v>
      </c>
      <c r="H24" s="30">
        <v>2552358.34</v>
      </c>
      <c r="I24" s="30">
        <v>11524002</v>
      </c>
      <c r="J24" s="30">
        <f t="shared" si="10"/>
        <v>0.96000002344059343</v>
      </c>
      <c r="K24" s="30">
        <f t="shared" si="10"/>
        <v>1.5707406507818178</v>
      </c>
      <c r="L24" s="30">
        <f t="shared" si="10"/>
        <v>0.71599562721353227</v>
      </c>
      <c r="M24" s="30">
        <v>14481545</v>
      </c>
      <c r="N24" s="30">
        <v>4009093</v>
      </c>
      <c r="O24" s="10">
        <v>8251135.04</v>
      </c>
      <c r="P24" s="30" t="s">
        <v>53</v>
      </c>
      <c r="Q24" s="30">
        <f t="shared" si="11"/>
        <v>26741773.039999999</v>
      </c>
      <c r="R24" s="30">
        <v>2089472</v>
      </c>
    </row>
    <row r="25" spans="1:18">
      <c r="A25" s="29" t="s">
        <v>54</v>
      </c>
      <c r="B25" s="30">
        <v>7942588.0499999998</v>
      </c>
      <c r="C25" s="30">
        <v>2807169.48</v>
      </c>
      <c r="D25" s="30">
        <v>1044736</v>
      </c>
      <c r="E25" s="30">
        <f t="shared" si="8"/>
        <v>11794493.529999999</v>
      </c>
      <c r="F25" s="30">
        <f t="shared" si="9"/>
        <v>10749757.529999999</v>
      </c>
      <c r="G25" s="30">
        <v>3744011.37</v>
      </c>
      <c r="H25" s="30">
        <v>1270298.1599999999</v>
      </c>
      <c r="I25" s="30">
        <v>5735448</v>
      </c>
      <c r="J25" s="30">
        <f t="shared" si="10"/>
        <v>0.99999990117551374</v>
      </c>
      <c r="K25" s="30">
        <f t="shared" si="10"/>
        <v>1.9912057496800595</v>
      </c>
      <c r="L25" s="30">
        <f t="shared" si="10"/>
        <v>0.75618952346878565</v>
      </c>
      <c r="M25" s="30">
        <v>3744011</v>
      </c>
      <c r="N25" s="30">
        <v>2529425</v>
      </c>
      <c r="O25" s="10">
        <v>4337085.6899999995</v>
      </c>
      <c r="P25" s="30" t="s">
        <v>55</v>
      </c>
      <c r="Q25" s="30">
        <f t="shared" si="11"/>
        <v>10610521.689999999</v>
      </c>
      <c r="R25" s="30">
        <v>1044736</v>
      </c>
    </row>
    <row r="26" spans="1:18">
      <c r="A26" s="29" t="s">
        <v>56</v>
      </c>
      <c r="B26" s="30">
        <v>11133344.029999999</v>
      </c>
      <c r="C26" s="30">
        <v>3898846.5</v>
      </c>
      <c r="D26" s="30">
        <v>1438976</v>
      </c>
      <c r="E26" s="30">
        <f t="shared" si="8"/>
        <v>16471166.529999999</v>
      </c>
      <c r="F26" s="30">
        <f t="shared" si="9"/>
        <v>15032190.529999999</v>
      </c>
      <c r="G26" s="30">
        <v>5301987.53</v>
      </c>
      <c r="H26" s="30">
        <v>1764303</v>
      </c>
      <c r="I26" s="30">
        <v>7965900</v>
      </c>
      <c r="J26" s="30">
        <f t="shared" si="10"/>
        <v>1.0000000886460025</v>
      </c>
      <c r="K26" s="30">
        <f t="shared" si="10"/>
        <v>2.0333780535429571</v>
      </c>
      <c r="L26" s="30">
        <f t="shared" si="10"/>
        <v>0.8224491356908824</v>
      </c>
      <c r="M26" s="30">
        <v>5301988</v>
      </c>
      <c r="N26" s="30">
        <v>3587495</v>
      </c>
      <c r="O26" s="10">
        <v>6551547.5700000003</v>
      </c>
      <c r="P26" s="30" t="s">
        <v>57</v>
      </c>
      <c r="Q26" s="30">
        <f t="shared" si="11"/>
        <v>15441030.57</v>
      </c>
      <c r="R26" s="30">
        <v>1438976</v>
      </c>
    </row>
    <row r="27" spans="1:18">
      <c r="A27" s="29" t="s">
        <v>58</v>
      </c>
      <c r="B27" s="30">
        <v>8418090.5800000001</v>
      </c>
      <c r="C27" s="30">
        <v>2937131.0300000003</v>
      </c>
      <c r="D27" s="30">
        <v>1074304</v>
      </c>
      <c r="E27" s="30">
        <f t="shared" si="8"/>
        <v>12429525.609999999</v>
      </c>
      <c r="F27" s="30">
        <f t="shared" si="9"/>
        <v>11355221.609999999</v>
      </c>
      <c r="G27" s="30">
        <v>4025136.48</v>
      </c>
      <c r="H27" s="30">
        <v>1329108.26</v>
      </c>
      <c r="I27" s="30">
        <v>6000976.8700000001</v>
      </c>
      <c r="J27" s="30">
        <f t="shared" si="10"/>
        <v>1.0015797029570535</v>
      </c>
      <c r="K27" s="30">
        <f t="shared" si="10"/>
        <v>1.7028582758187056</v>
      </c>
      <c r="L27" s="30">
        <f t="shared" si="10"/>
        <v>0.74907712650457181</v>
      </c>
      <c r="M27" s="30">
        <v>4031495</v>
      </c>
      <c r="N27" s="30">
        <v>2263283</v>
      </c>
      <c r="O27" s="10">
        <v>4495194.51</v>
      </c>
      <c r="P27" s="30" t="s">
        <v>59</v>
      </c>
      <c r="Q27" s="30">
        <f t="shared" si="11"/>
        <v>10789972.51</v>
      </c>
      <c r="R27" s="30">
        <v>1074304</v>
      </c>
    </row>
    <row r="28" spans="1:18">
      <c r="A28" s="29" t="s">
        <v>60</v>
      </c>
      <c r="B28" s="30">
        <v>17560541.399999999</v>
      </c>
      <c r="C28" s="30">
        <v>6108192.8500000006</v>
      </c>
      <c r="D28" s="30">
        <v>2276736</v>
      </c>
      <c r="E28" s="30">
        <f t="shared" si="8"/>
        <v>25945470.25</v>
      </c>
      <c r="F28" s="30">
        <f t="shared" si="9"/>
        <v>23668734.25</v>
      </c>
      <c r="G28" s="30">
        <v>8424749.5500000007</v>
      </c>
      <c r="H28" s="30">
        <v>2764074.7</v>
      </c>
      <c r="I28" s="30">
        <v>12479910</v>
      </c>
      <c r="J28" s="30">
        <f t="shared" si="10"/>
        <v>1.0000000534140507</v>
      </c>
      <c r="K28" s="30">
        <f t="shared" si="10"/>
        <v>1.6093646094296945</v>
      </c>
      <c r="L28" s="30">
        <f t="shared" si="10"/>
        <v>0.72700147597218256</v>
      </c>
      <c r="M28" s="30">
        <v>8424750</v>
      </c>
      <c r="N28" s="30">
        <v>4448404</v>
      </c>
      <c r="O28" s="10">
        <v>9072912.9900000002</v>
      </c>
      <c r="P28" s="30" t="s">
        <v>61</v>
      </c>
      <c r="Q28" s="30">
        <f t="shared" si="11"/>
        <v>21946066.990000002</v>
      </c>
      <c r="R28" s="30">
        <v>2276736</v>
      </c>
    </row>
    <row r="29" spans="1:18">
      <c r="A29" s="29" t="s">
        <v>62</v>
      </c>
      <c r="B29" s="30">
        <v>10328501.83</v>
      </c>
      <c r="C29" s="30">
        <v>3638923.4000000004</v>
      </c>
      <c r="D29" s="30">
        <v>1350272</v>
      </c>
      <c r="E29" s="30">
        <f t="shared" si="8"/>
        <v>15317697.23</v>
      </c>
      <c r="F29" s="30">
        <f t="shared" si="9"/>
        <v>13967425.23</v>
      </c>
      <c r="G29" s="30">
        <v>4885902.43</v>
      </c>
      <c r="H29" s="30">
        <v>1646682.8</v>
      </c>
      <c r="I29" s="30">
        <v>7434840</v>
      </c>
      <c r="J29" s="30">
        <f t="shared" si="10"/>
        <v>0.99999991199169325</v>
      </c>
      <c r="K29" s="30">
        <f t="shared" si="10"/>
        <v>1.6211980838082476</v>
      </c>
      <c r="L29" s="30">
        <f t="shared" si="10"/>
        <v>0.69226895669577282</v>
      </c>
      <c r="M29" s="30">
        <v>4885902</v>
      </c>
      <c r="N29" s="30">
        <v>2669599</v>
      </c>
      <c r="O29" s="10">
        <v>5146908.93</v>
      </c>
      <c r="P29" s="30" t="s">
        <v>63</v>
      </c>
      <c r="Q29" s="30">
        <f t="shared" si="11"/>
        <v>12702409.93</v>
      </c>
      <c r="R29" s="30">
        <v>1350272</v>
      </c>
    </row>
    <row r="30" spans="1:18">
      <c r="A30" s="29" t="s">
        <v>64</v>
      </c>
      <c r="B30" s="30">
        <v>10302649.84</v>
      </c>
      <c r="C30" s="30">
        <v>3638923.4000000004</v>
      </c>
      <c r="D30" s="30">
        <v>1360128</v>
      </c>
      <c r="E30" s="30">
        <f t="shared" si="8"/>
        <v>15301701.24</v>
      </c>
      <c r="F30" s="30">
        <f t="shared" si="9"/>
        <v>13941573.24</v>
      </c>
      <c r="G30" s="30">
        <v>4860050.4400000004</v>
      </c>
      <c r="H30" s="30">
        <v>1646682.8</v>
      </c>
      <c r="I30" s="30">
        <v>7434840</v>
      </c>
      <c r="J30" s="30">
        <f t="shared" si="10"/>
        <v>1.0000001152251414</v>
      </c>
      <c r="K30" s="30">
        <f t="shared" si="10"/>
        <v>1.7396416601910216</v>
      </c>
      <c r="L30" s="30">
        <f t="shared" si="10"/>
        <v>0.78569625304646762</v>
      </c>
      <c r="M30" s="30">
        <v>4860051</v>
      </c>
      <c r="N30" s="30">
        <v>2864638</v>
      </c>
      <c r="O30" s="10">
        <v>5841525.9299999997</v>
      </c>
      <c r="P30" s="30" t="s">
        <v>65</v>
      </c>
      <c r="Q30" s="30">
        <f t="shared" si="11"/>
        <v>13566214.93</v>
      </c>
      <c r="R30" s="30">
        <v>1360128</v>
      </c>
    </row>
    <row r="31" spans="1:18">
      <c r="A31" s="29" t="s">
        <v>66</v>
      </c>
      <c r="B31" s="30">
        <v>18012402.559999999</v>
      </c>
      <c r="C31" s="30">
        <v>6368115.9500000002</v>
      </c>
      <c r="D31" s="30">
        <v>2385152</v>
      </c>
      <c r="E31" s="30">
        <f t="shared" si="8"/>
        <v>26765670.509999998</v>
      </c>
      <c r="F31" s="30">
        <f t="shared" si="9"/>
        <v>24380518.509999998</v>
      </c>
      <c r="G31" s="30">
        <v>8487853.6099999994</v>
      </c>
      <c r="H31" s="30">
        <v>2881694.9</v>
      </c>
      <c r="I31" s="30">
        <v>13010970</v>
      </c>
      <c r="J31" s="30">
        <f t="shared" si="10"/>
        <v>1.0000000459480121</v>
      </c>
      <c r="K31" s="30">
        <f t="shared" si="10"/>
        <v>1.2588563765025924</v>
      </c>
      <c r="L31" s="30">
        <f t="shared" si="10"/>
        <v>0.7626262976549788</v>
      </c>
      <c r="M31" s="30">
        <v>8487854</v>
      </c>
      <c r="N31" s="30">
        <v>3627640</v>
      </c>
      <c r="O31" s="10">
        <v>9922507.879999999</v>
      </c>
      <c r="P31" s="30" t="s">
        <v>67</v>
      </c>
      <c r="Q31" s="30">
        <f t="shared" si="11"/>
        <v>22038001.879999999</v>
      </c>
      <c r="R31" s="30">
        <v>2385152</v>
      </c>
    </row>
    <row r="32" spans="1:18">
      <c r="A32" s="29" t="s">
        <v>68</v>
      </c>
      <c r="B32" s="30">
        <f>B20+B21+B22+B23+B24+B25+B26+B27+B28+B29+B30+B31</f>
        <v>141994228.23999998</v>
      </c>
      <c r="C32" s="30">
        <f t="shared" ref="C32:R32" si="12">C20+C21+C22+C23+C24+C25+C26+C27+C28+C29+C30+C31</f>
        <v>44992688.610000007</v>
      </c>
      <c r="D32" s="30">
        <f t="shared" si="12"/>
        <v>16607360</v>
      </c>
      <c r="E32" s="30">
        <f t="shared" si="12"/>
        <v>203594276.84999999</v>
      </c>
      <c r="F32" s="30">
        <f t="shared" si="9"/>
        <v>186986916.84999999</v>
      </c>
      <c r="G32" s="30">
        <f t="shared" si="12"/>
        <v>74700375.359999985</v>
      </c>
      <c r="H32" s="30">
        <f t="shared" si="12"/>
        <v>20360056.620000001</v>
      </c>
      <c r="I32" s="30">
        <f t="shared" si="12"/>
        <v>91926484.870000005</v>
      </c>
      <c r="J32" s="30">
        <f t="shared" si="10"/>
        <v>0.99000038009983049</v>
      </c>
      <c r="K32" s="30">
        <f t="shared" si="10"/>
        <v>1.7395924118014559</v>
      </c>
      <c r="L32" s="30">
        <f t="shared" si="10"/>
        <v>0.74813695810579295</v>
      </c>
      <c r="M32" s="30">
        <f t="shared" si="12"/>
        <v>73953400</v>
      </c>
      <c r="N32" s="30">
        <f t="shared" si="12"/>
        <v>35418200</v>
      </c>
      <c r="O32" s="30">
        <f t="shared" si="12"/>
        <v>68773600.760000005</v>
      </c>
      <c r="P32" s="30">
        <f>P20+P21+P22+P23+P24+P25+P26+P27+P28+P29+P30+P31</f>
        <v>16600994.880000001</v>
      </c>
      <c r="Q32" s="30">
        <f>SUM(Q20:Q31)</f>
        <v>178145200.75999999</v>
      </c>
      <c r="R32" s="30">
        <f t="shared" si="12"/>
        <v>16607360</v>
      </c>
    </row>
    <row r="33" spans="1:8" ht="26.25" customHeight="1" thickBot="1">
      <c r="A33" s="31" t="s">
        <v>77</v>
      </c>
    </row>
    <row r="34" spans="1:8" ht="15.75" thickBot="1">
      <c r="A34" s="41" t="s">
        <v>1</v>
      </c>
      <c r="B34" s="43" t="s">
        <v>2</v>
      </c>
      <c r="C34" s="44"/>
      <c r="D34" s="45" t="s">
        <v>31</v>
      </c>
      <c r="E34" s="45" t="s">
        <v>5</v>
      </c>
      <c r="F34" s="44" t="s">
        <v>71</v>
      </c>
      <c r="G34" s="44"/>
      <c r="H34" s="47"/>
    </row>
    <row r="35" spans="1:8" ht="135.75" thickBot="1">
      <c r="A35" s="42"/>
      <c r="B35" s="33" t="s">
        <v>72</v>
      </c>
      <c r="C35" s="34" t="s">
        <v>73</v>
      </c>
      <c r="D35" s="46"/>
      <c r="E35" s="46"/>
      <c r="F35" s="35" t="s">
        <v>41</v>
      </c>
      <c r="G35" s="35" t="s">
        <v>74</v>
      </c>
      <c r="H35" s="35"/>
    </row>
    <row r="36" spans="1:8" ht="30.75" thickBot="1">
      <c r="A36" s="35" t="s">
        <v>3</v>
      </c>
      <c r="B36" s="35" t="s">
        <v>3</v>
      </c>
      <c r="C36" s="35" t="s">
        <v>0</v>
      </c>
      <c r="D36" s="35" t="s">
        <v>0</v>
      </c>
      <c r="E36" s="32" t="s">
        <v>43</v>
      </c>
      <c r="F36" s="35" t="s">
        <v>0</v>
      </c>
      <c r="G36" s="35" t="s">
        <v>0</v>
      </c>
      <c r="H36" s="35"/>
    </row>
    <row r="37" spans="1:8" ht="15.75" thickBot="1">
      <c r="A37" s="36" t="s">
        <v>75</v>
      </c>
      <c r="B37" s="37">
        <v>21559785</v>
      </c>
      <c r="C37" s="37">
        <v>747525</v>
      </c>
      <c r="D37" s="37">
        <f>SUM(B37:C37)</f>
        <v>22307310</v>
      </c>
      <c r="E37" s="37">
        <f>F37/D37</f>
        <v>0.81524135317077673</v>
      </c>
      <c r="F37" s="40">
        <v>18185841.59</v>
      </c>
      <c r="G37" s="37"/>
      <c r="H37" s="37"/>
    </row>
    <row r="38" spans="1:8" ht="15.75" thickBot="1">
      <c r="A38" s="38" t="s">
        <v>76</v>
      </c>
      <c r="B38" s="37">
        <v>5042016.4800000004</v>
      </c>
      <c r="C38" s="37"/>
      <c r="D38" s="37">
        <f>SUM(B38:C38)</f>
        <v>5042016.4800000004</v>
      </c>
      <c r="E38" s="37">
        <f>F38/D38</f>
        <v>0.85065636477253237</v>
      </c>
      <c r="F38" s="40">
        <v>4289023.41</v>
      </c>
      <c r="G38" s="37"/>
      <c r="H38" s="37"/>
    </row>
    <row r="39" spans="1:8" ht="15.75" thickBot="1">
      <c r="A39" s="39" t="s">
        <v>68</v>
      </c>
      <c r="B39" s="37">
        <f>SUM(B37:B38)</f>
        <v>26601801.48</v>
      </c>
      <c r="C39" s="37">
        <f>SUM(C37:C38)</f>
        <v>747525</v>
      </c>
      <c r="D39" s="37">
        <f>SUM(D37:D38)</f>
        <v>27349326.48</v>
      </c>
      <c r="E39" s="37"/>
      <c r="F39" s="40">
        <f>SUM(F37:F38)</f>
        <v>22474865</v>
      </c>
      <c r="G39" s="37">
        <f>SUM(G37:G38)</f>
        <v>0</v>
      </c>
      <c r="H39" s="37"/>
    </row>
    <row r="41" spans="1:8">
      <c r="A41" t="s">
        <v>78</v>
      </c>
    </row>
  </sheetData>
  <sheetProtection password="CF7A" sheet="1" formatCells="0"/>
  <mergeCells count="21">
    <mergeCell ref="M17:R17"/>
    <mergeCell ref="J17:L17"/>
    <mergeCell ref="A4:Q4"/>
    <mergeCell ref="A6:A7"/>
    <mergeCell ref="B8:E8"/>
    <mergeCell ref="G6:I6"/>
    <mergeCell ref="J6:L6"/>
    <mergeCell ref="E17:E18"/>
    <mergeCell ref="M6:Q6"/>
    <mergeCell ref="G17:I17"/>
    <mergeCell ref="B17:D17"/>
    <mergeCell ref="B6:E6"/>
    <mergeCell ref="A34:A35"/>
    <mergeCell ref="B34:C34"/>
    <mergeCell ref="D34:D35"/>
    <mergeCell ref="E34:E35"/>
    <mergeCell ref="F34:H34"/>
    <mergeCell ref="F6:F7"/>
    <mergeCell ref="A16:C16"/>
    <mergeCell ref="A17:A18"/>
    <mergeCell ref="F17:F18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2016-03-24T09:37:37Z</dcterms:modified>
</cp:coreProperties>
</file>