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32" i="3"/>
  <c r="B21"/>
  <c r="C21"/>
  <c r="D82"/>
  <c r="C48"/>
  <c r="C43"/>
  <c r="D38"/>
  <c r="C36"/>
  <c r="B36"/>
  <c r="E15" i="4"/>
  <c r="C15"/>
  <c r="D15"/>
  <c r="B15"/>
  <c r="B26" i="3" l="1"/>
  <c r="B48"/>
  <c r="B54"/>
  <c r="B59"/>
  <c r="C54"/>
  <c r="B43"/>
  <c r="C26"/>
  <c r="B23" l="1"/>
  <c r="D13"/>
  <c r="D14"/>
  <c r="D36" l="1"/>
  <c r="C85"/>
  <c r="C39"/>
  <c r="D20"/>
  <c r="D21"/>
  <c r="D30"/>
  <c r="C23"/>
  <c r="C92" l="1"/>
  <c r="B92"/>
  <c r="B88"/>
  <c r="D69"/>
  <c r="B85"/>
  <c r="D84"/>
  <c r="C59"/>
  <c r="D78"/>
  <c r="C68"/>
  <c r="B68"/>
  <c r="D68"/>
  <c r="D76"/>
  <c r="D83"/>
  <c r="D75"/>
  <c r="D77"/>
  <c r="D79"/>
  <c r="D80"/>
  <c r="D81"/>
  <c r="B34"/>
  <c r="B39"/>
  <c r="B57"/>
  <c r="B64"/>
  <c r="B70" s="1"/>
  <c r="D28"/>
  <c r="D10"/>
  <c r="D51"/>
  <c r="D9"/>
  <c r="C64"/>
  <c r="C34"/>
  <c r="C57"/>
  <c r="D67"/>
  <c r="D66"/>
  <c r="D65"/>
  <c r="D63"/>
  <c r="D62"/>
  <c r="D61"/>
  <c r="D60"/>
  <c r="D58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4"/>
  <c r="D49"/>
  <c r="C70" l="1"/>
  <c r="D34"/>
  <c r="D23"/>
  <c r="C93"/>
  <c r="C91" s="1"/>
  <c r="C94" s="1"/>
  <c r="D39"/>
  <c r="D85"/>
  <c r="D46"/>
  <c r="D43"/>
  <c r="D59"/>
  <c r="D64"/>
  <c r="D57"/>
  <c r="D54"/>
  <c r="D48"/>
  <c r="D26"/>
  <c r="C87" l="1"/>
  <c r="B93"/>
  <c r="B91" s="1"/>
  <c r="B94" s="1"/>
  <c r="D70" l="1"/>
  <c r="B87"/>
</calcChain>
</file>

<file path=xl/sharedStrings.xml><?xml version="1.0" encoding="utf-8"?>
<sst xmlns="http://schemas.openxmlformats.org/spreadsheetml/2006/main" count="129" uniqueCount="106">
  <si>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</si>
  <si>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</si>
  <si>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</si>
  <si>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</si>
  <si>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</si>
  <si>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</si>
  <si>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</si>
  <si>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</si>
  <si>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</si>
  <si>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</si>
  <si>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</si>
  <si>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</si>
  <si>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</si>
  <si>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</si>
  <si>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</si>
  <si>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</si>
  <si>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</si>
  <si>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</si>
  <si>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</si>
  <si>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</si>
  <si>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</si>
  <si>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</si>
  <si>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</si>
  <si>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</si>
  <si>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</si>
  <si>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</si>
  <si>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</si>
  <si>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</si>
  <si>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</si>
  <si>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</si>
  <si>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</si>
  <si>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</si>
  <si>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</si>
  <si>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</si>
  <si>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</si>
  <si>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</si>
  <si>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</si>
  <si>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</si>
  <si>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</si>
  <si>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</si>
  <si>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</si>
  <si>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</si>
  <si>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</si>
  <si>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</si>
  <si>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</si>
  <si>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</si>
  <si>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</si>
  <si>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</si>
  <si>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</si>
  <si>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</si>
  <si>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</si>
  <si>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</si>
  <si>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</si>
  <si>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</si>
  <si>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</si>
  <si>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</si>
  <si>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</si>
  <si>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</si>
  <si>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</si>
  <si>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</si>
  <si>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</si>
  <si>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</si>
  <si>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</si>
  <si>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</si>
  <si>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</si>
  <si>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</si>
  <si>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</si>
  <si>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</si>
  <si>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</si>
  <si>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</si>
  <si>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</si>
  <si>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</si>
  <si>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</si>
  <si>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</si>
  <si>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</si>
  <si>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</si>
  <si>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</si>
  <si>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</si>
  <si>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</si>
  <si>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</si>
  <si>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</si>
  <si>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</si>
  <si>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</si>
  <si>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</si>
  <si>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</si>
  <si>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</si>
  <si>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</si>
  <si>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</si>
  <si>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</si>
  <si>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</si>
  <si>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</si>
  <si>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</si>
  <si>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</si>
  <si>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</si>
  <si>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</si>
  <si>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</si>
  <si>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</si>
  <si>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</si>
  <si>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</si>
  <si>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</si>
  <si>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</si>
  <si>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</si>
  <si>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</si>
  <si>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</si>
  <si>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о ходе исполнения местного бюджета  г.Дивногорска  на 01 марта 2022  года</t>
  </si>
  <si>
    <t>14709,6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</si>
</sst>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3"/>
  <sheetViews>
    <sheetView tabSelected="1" topLeftCell="B1" workbookViewId="0">
      <selection activeCell="F9" sqref="F9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1.77734375" customWidth="1"/>
    <col min="5" max="5" width="16.109375" customWidth="1"/>
    <col min="6" max="6" width="19.109375" customWidth="1"/>
    <col min="7" max="7" width="14.6640625" customWidth="1"/>
    <col min="8" max="8" width="11.88671875" bestFit="1" customWidth="1"/>
    <col min="9" max="9" width="15.88671875" customWidth="1"/>
  </cols>
  <sheetData>
    <row r="2" spans="1:7" ht="20.399999999999999">
      <c r="A2" s="80" t="s">
        <v>0</v>
      </c>
      <c r="B2" s="80"/>
      <c r="C2" s="80"/>
      <c r="D2" s="80"/>
    </row>
    <row r="3" spans="1:7" ht="17.25" customHeight="1">
      <c r="A3" s="81" t="s">
        <v>104</v>
      </c>
      <c r="B3" s="81"/>
      <c r="C3" s="81"/>
      <c r="D3" s="81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6">
      <c r="A6" s="77" t="s">
        <v>6</v>
      </c>
      <c r="B6" s="78"/>
      <c r="C6" s="78"/>
      <c r="D6" s="79"/>
    </row>
    <row r="7" spans="1:7">
      <c r="A7" s="47" t="s">
        <v>7</v>
      </c>
      <c r="B7" s="38">
        <v>308180</v>
      </c>
      <c r="C7" s="39">
        <v>21330.2</v>
      </c>
      <c r="D7" s="24">
        <f>C7/B7</f>
        <v>6.9213446687001107E-2</v>
      </c>
      <c r="F7" s="30"/>
      <c r="G7" s="30"/>
    </row>
    <row r="8" spans="1:7">
      <c r="A8" s="48" t="s">
        <v>8</v>
      </c>
      <c r="B8" s="38">
        <v>181068</v>
      </c>
      <c r="C8" s="38">
        <v>24030.400000000001</v>
      </c>
      <c r="D8" s="24">
        <f t="shared" ref="D8:D23" si="0">C8/B8</f>
        <v>0.1327147811871783</v>
      </c>
    </row>
    <row r="9" spans="1:7" ht="25.5" customHeight="1">
      <c r="A9" s="49" t="s">
        <v>26</v>
      </c>
      <c r="B9" s="38">
        <v>3147.1</v>
      </c>
      <c r="C9" s="38">
        <v>294.8</v>
      </c>
      <c r="D9" s="24">
        <f t="shared" si="0"/>
        <v>9.3673540720027967E-2</v>
      </c>
      <c r="G9" s="30"/>
    </row>
    <row r="10" spans="1:7">
      <c r="A10" s="47" t="s">
        <v>9</v>
      </c>
      <c r="B10" s="38">
        <v>41020.199999999997</v>
      </c>
      <c r="C10" s="40">
        <v>3495.2</v>
      </c>
      <c r="D10" s="24">
        <f t="shared" si="0"/>
        <v>8.5206800551923201E-2</v>
      </c>
    </row>
    <row r="11" spans="1:7">
      <c r="A11" s="47" t="s">
        <v>10</v>
      </c>
      <c r="B11" s="38">
        <v>46017.4</v>
      </c>
      <c r="C11" s="39">
        <v>6115</v>
      </c>
      <c r="D11" s="24">
        <f t="shared" si="0"/>
        <v>0.13288451759551823</v>
      </c>
    </row>
    <row r="12" spans="1:7" ht="12" customHeight="1">
      <c r="A12" s="47" t="s">
        <v>11</v>
      </c>
      <c r="B12" s="38">
        <v>7077</v>
      </c>
      <c r="C12" s="38">
        <v>1111.5999999999999</v>
      </c>
      <c r="D12" s="24">
        <f t="shared" si="0"/>
        <v>0.15707220573689415</v>
      </c>
      <c r="G12" s="31"/>
    </row>
    <row r="13" spans="1:7">
      <c r="A13" s="61" t="s">
        <v>98</v>
      </c>
      <c r="B13" s="41">
        <v>72.599999999999994</v>
      </c>
      <c r="C13" s="41">
        <v>0</v>
      </c>
      <c r="D13" s="24">
        <f t="shared" si="0"/>
        <v>0</v>
      </c>
      <c r="G13" s="31"/>
    </row>
    <row r="14" spans="1:7" ht="27" customHeight="1">
      <c r="A14" s="50" t="s">
        <v>27</v>
      </c>
      <c r="B14" s="41">
        <v>65999.100000000006</v>
      </c>
      <c r="C14" s="41">
        <v>14343.8</v>
      </c>
      <c r="D14" s="24">
        <f t="shared" si="0"/>
        <v>0.21733326666575753</v>
      </c>
      <c r="F14" s="31"/>
      <c r="G14" s="31"/>
    </row>
    <row r="15" spans="1:7">
      <c r="A15" s="48" t="s">
        <v>12</v>
      </c>
      <c r="B15" s="38">
        <v>138</v>
      </c>
      <c r="C15" s="63">
        <v>14.9</v>
      </c>
      <c r="D15" s="24">
        <v>0</v>
      </c>
    </row>
    <row r="16" spans="1:7" ht="26.4">
      <c r="A16" s="51" t="s">
        <v>28</v>
      </c>
      <c r="B16" s="41">
        <v>9860.4</v>
      </c>
      <c r="C16" s="41">
        <v>864.1</v>
      </c>
      <c r="D16" s="42">
        <f>C16/B16</f>
        <v>8.7633361729747283E-2</v>
      </c>
    </row>
    <row r="17" spans="1:9" ht="25.5" customHeight="1">
      <c r="A17" s="52" t="s">
        <v>29</v>
      </c>
      <c r="B17" s="41">
        <v>2500</v>
      </c>
      <c r="C17" s="41">
        <v>92</v>
      </c>
      <c r="D17" s="42">
        <f t="shared" si="0"/>
        <v>3.6799999999999999E-2</v>
      </c>
      <c r="G17" s="31"/>
    </row>
    <row r="18" spans="1:9">
      <c r="A18" s="47" t="s">
        <v>24</v>
      </c>
      <c r="B18" s="43">
        <v>167</v>
      </c>
      <c r="C18" s="43">
        <v>23.1</v>
      </c>
      <c r="D18" s="44">
        <f>C18/B18</f>
        <v>0.13832335329341319</v>
      </c>
      <c r="H18" s="1"/>
    </row>
    <row r="19" spans="1:9">
      <c r="A19" s="47" t="s">
        <v>13</v>
      </c>
      <c r="B19" s="38">
        <v>855</v>
      </c>
      <c r="C19" s="38">
        <v>55</v>
      </c>
      <c r="D19" s="24">
        <f t="shared" si="0"/>
        <v>6.4327485380116955E-2</v>
      </c>
    </row>
    <row r="20" spans="1:9">
      <c r="A20" s="47" t="s">
        <v>20</v>
      </c>
      <c r="B20" s="38">
        <v>30</v>
      </c>
      <c r="C20" s="38">
        <v>76.099999999999994</v>
      </c>
      <c r="D20" s="24">
        <f t="shared" si="0"/>
        <v>2.5366666666666666</v>
      </c>
      <c r="E20" s="29"/>
      <c r="F20" s="29"/>
      <c r="G20" s="29"/>
    </row>
    <row r="21" spans="1:9" ht="12" customHeight="1">
      <c r="A21" s="52" t="s">
        <v>100</v>
      </c>
      <c r="B21" s="38">
        <f>1029635.5+2432</f>
        <v>1032067.5</v>
      </c>
      <c r="C21" s="39">
        <f>123660.7+25</f>
        <v>123685.7</v>
      </c>
      <c r="D21" s="24">
        <f t="shared" si="0"/>
        <v>0.11984264595096736</v>
      </c>
      <c r="F21" s="30"/>
    </row>
    <row r="22" spans="1:9">
      <c r="A22" s="47" t="s">
        <v>99</v>
      </c>
      <c r="B22" s="39">
        <v>-11271.9</v>
      </c>
      <c r="C22" s="39">
        <v>-4971.8999999999996</v>
      </c>
      <c r="D22" s="24">
        <v>0</v>
      </c>
      <c r="F22" s="30"/>
    </row>
    <row r="23" spans="1:9">
      <c r="A23" s="53" t="s">
        <v>14</v>
      </c>
      <c r="B23" s="37">
        <f>SUM(B7:B22)</f>
        <v>1686927.4</v>
      </c>
      <c r="C23" s="62">
        <f>SUM(C7:C22)</f>
        <v>190560.00000000003</v>
      </c>
      <c r="D23" s="45">
        <f t="shared" si="0"/>
        <v>0.11296277480583933</v>
      </c>
      <c r="E23" s="30"/>
      <c r="F23" s="1"/>
      <c r="G23" s="30"/>
    </row>
    <row r="24" spans="1:9">
      <c r="A24" s="4"/>
      <c r="B24" s="5"/>
      <c r="C24" s="5"/>
      <c r="D24" s="6"/>
      <c r="E24" s="30"/>
      <c r="F24" s="30"/>
      <c r="G24" s="30"/>
      <c r="I24" s="30"/>
    </row>
    <row r="25" spans="1:9" ht="15.6">
      <c r="A25" s="77" t="s">
        <v>76</v>
      </c>
      <c r="B25" s="78"/>
      <c r="C25" s="78"/>
      <c r="D25" s="79"/>
      <c r="E25" s="30"/>
      <c r="F25" s="30"/>
    </row>
    <row r="26" spans="1:9">
      <c r="A26" s="16" t="s">
        <v>30</v>
      </c>
      <c r="B26" s="22">
        <f>SUM(B27+B28+B29+B31)+B33+B32+B30</f>
        <v>114796.40000000001</v>
      </c>
      <c r="C26" s="22">
        <f>SUM(C27+C28+C29+C31)+C33+C32+C30</f>
        <v>7019.3</v>
      </c>
      <c r="D26" s="23">
        <f t="shared" ref="D26:D70" si="1">C26/B26</f>
        <v>6.1145645682268782E-2</v>
      </c>
    </row>
    <row r="27" spans="1:9" ht="39.6">
      <c r="A27" s="17" t="s">
        <v>31</v>
      </c>
      <c r="B27" s="34">
        <v>2305.8000000000002</v>
      </c>
      <c r="C27" s="34">
        <v>274.8</v>
      </c>
      <c r="D27" s="24">
        <f t="shared" si="1"/>
        <v>0.11917772573510278</v>
      </c>
    </row>
    <row r="28" spans="1:9" ht="52.8">
      <c r="A28" s="17" t="s">
        <v>32</v>
      </c>
      <c r="B28" s="34">
        <v>4083.1</v>
      </c>
      <c r="C28" s="34">
        <v>438.2</v>
      </c>
      <c r="D28" s="24">
        <f>C28/B28</f>
        <v>0.10732041830961769</v>
      </c>
      <c r="F28" s="31"/>
    </row>
    <row r="29" spans="1:9" ht="52.8">
      <c r="A29" s="17" t="s">
        <v>33</v>
      </c>
      <c r="B29" s="34">
        <v>51273.599999999999</v>
      </c>
      <c r="C29" s="34">
        <v>4799.2</v>
      </c>
      <c r="D29" s="24">
        <f t="shared" si="1"/>
        <v>9.3599825251201391E-2</v>
      </c>
    </row>
    <row r="30" spans="1:9">
      <c r="A30" s="17" t="s">
        <v>81</v>
      </c>
      <c r="B30" s="34">
        <v>94.7</v>
      </c>
      <c r="C30" s="34">
        <v>0</v>
      </c>
      <c r="D30" s="24">
        <f t="shared" si="1"/>
        <v>0</v>
      </c>
    </row>
    <row r="31" spans="1:9" ht="39.6">
      <c r="A31" s="17" t="s">
        <v>34</v>
      </c>
      <c r="B31" s="34">
        <v>12533.7</v>
      </c>
      <c r="C31" s="34">
        <v>1286.9000000000001</v>
      </c>
      <c r="D31" s="24">
        <f>C31/B31</f>
        <v>0.10267518769397704</v>
      </c>
    </row>
    <row r="32" spans="1:9">
      <c r="A32" s="17" t="s">
        <v>77</v>
      </c>
      <c r="B32" s="34">
        <f>34621.1-412.7</f>
        <v>34208.400000000001</v>
      </c>
      <c r="C32" s="34">
        <v>0</v>
      </c>
      <c r="D32" s="24">
        <v>0</v>
      </c>
    </row>
    <row r="33" spans="1:4">
      <c r="A33" s="17" t="s">
        <v>35</v>
      </c>
      <c r="B33" s="34">
        <v>10297.1</v>
      </c>
      <c r="C33" s="34">
        <v>220.2</v>
      </c>
      <c r="D33" s="24">
        <f t="shared" si="1"/>
        <v>2.1384661700867232E-2</v>
      </c>
    </row>
    <row r="34" spans="1:4">
      <c r="A34" s="18" t="s">
        <v>25</v>
      </c>
      <c r="B34" s="35">
        <f>B35</f>
        <v>3791</v>
      </c>
      <c r="C34" s="35">
        <f>C35</f>
        <v>356.4</v>
      </c>
      <c r="D34" s="23">
        <f t="shared" si="1"/>
        <v>9.401213400158269E-2</v>
      </c>
    </row>
    <row r="35" spans="1:4">
      <c r="A35" s="17" t="s">
        <v>36</v>
      </c>
      <c r="B35" s="34">
        <v>3791</v>
      </c>
      <c r="C35" s="34">
        <v>356.4</v>
      </c>
      <c r="D35" s="24">
        <f t="shared" si="1"/>
        <v>9.401213400158269E-2</v>
      </c>
    </row>
    <row r="36" spans="1:4" ht="26.4">
      <c r="A36" s="19" t="s">
        <v>37</v>
      </c>
      <c r="B36" s="35">
        <f>B37+B38</f>
        <v>7358.7</v>
      </c>
      <c r="C36" s="35">
        <f>C37+C38</f>
        <v>670.8</v>
      </c>
      <c r="D36" s="23">
        <f t="shared" si="1"/>
        <v>9.1157405519996737E-2</v>
      </c>
    </row>
    <row r="37" spans="1:4" ht="36.75" customHeight="1">
      <c r="A37" s="15" t="s">
        <v>101</v>
      </c>
      <c r="B37" s="34">
        <v>7358.7</v>
      </c>
      <c r="C37" s="34">
        <v>670.8</v>
      </c>
      <c r="D37" s="24">
        <f t="shared" si="1"/>
        <v>9.1157405519996737E-2</v>
      </c>
    </row>
    <row r="38" spans="1:4" ht="26.4" hidden="1">
      <c r="A38" s="74" t="s">
        <v>103</v>
      </c>
      <c r="B38" s="75">
        <v>0</v>
      </c>
      <c r="C38" s="75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61960</v>
      </c>
      <c r="C39" s="36">
        <f>SUM(C40:C40)+C42+C41</f>
        <v>2269.9</v>
      </c>
      <c r="D39" s="23">
        <f t="shared" si="1"/>
        <v>3.6634925758553906E-2</v>
      </c>
    </row>
    <row r="40" spans="1:4">
      <c r="A40" s="17" t="s">
        <v>39</v>
      </c>
      <c r="B40" s="34">
        <v>20169.5</v>
      </c>
      <c r="C40" s="34">
        <v>0</v>
      </c>
      <c r="D40" s="24">
        <f t="shared" si="1"/>
        <v>0</v>
      </c>
    </row>
    <row r="41" spans="1:4">
      <c r="A41" s="17" t="s">
        <v>40</v>
      </c>
      <c r="B41" s="34">
        <v>38766.300000000003</v>
      </c>
      <c r="C41" s="34">
        <v>2250.3000000000002</v>
      </c>
      <c r="D41" s="24">
        <f t="shared" si="1"/>
        <v>5.8047840521277504E-2</v>
      </c>
    </row>
    <row r="42" spans="1:4">
      <c r="A42" s="21" t="s">
        <v>41</v>
      </c>
      <c r="B42" s="34">
        <v>3024.2</v>
      </c>
      <c r="C42" s="34">
        <v>19.600000000000001</v>
      </c>
      <c r="D42" s="24">
        <f t="shared" si="1"/>
        <v>6.4810528404206083E-3</v>
      </c>
    </row>
    <row r="43" spans="1:4">
      <c r="A43" s="18" t="s">
        <v>22</v>
      </c>
      <c r="B43" s="35">
        <f>B44+B45+B46+B47</f>
        <v>638780.5</v>
      </c>
      <c r="C43" s="35">
        <f>C44+C45+C46+C47-0.1</f>
        <v>76727.799999999988</v>
      </c>
      <c r="D43" s="23">
        <f t="shared" si="1"/>
        <v>0.12011606490805525</v>
      </c>
    </row>
    <row r="44" spans="1:4">
      <c r="A44" s="17" t="s">
        <v>42</v>
      </c>
      <c r="B44" s="34">
        <v>378828.4</v>
      </c>
      <c r="C44" s="34">
        <v>0.8</v>
      </c>
      <c r="D44" s="24">
        <f t="shared" si="1"/>
        <v>2.1117740908548566E-6</v>
      </c>
    </row>
    <row r="45" spans="1:4">
      <c r="A45" s="17" t="s">
        <v>43</v>
      </c>
      <c r="B45" s="34">
        <v>99591.6</v>
      </c>
      <c r="C45" s="34">
        <v>0</v>
      </c>
      <c r="D45" s="24">
        <f t="shared" si="1"/>
        <v>0</v>
      </c>
    </row>
    <row r="46" spans="1:4">
      <c r="A46" s="17" t="s">
        <v>44</v>
      </c>
      <c r="B46" s="34">
        <v>137279.4</v>
      </c>
      <c r="C46" s="34">
        <v>73906.7</v>
      </c>
      <c r="D46" s="24">
        <f t="shared" si="1"/>
        <v>0.53836700917981872</v>
      </c>
    </row>
    <row r="47" spans="1:4" ht="26.4">
      <c r="A47" s="17" t="s">
        <v>45</v>
      </c>
      <c r="B47" s="34">
        <v>23081.1</v>
      </c>
      <c r="C47" s="34">
        <v>2820.4</v>
      </c>
      <c r="D47" s="24">
        <f t="shared" si="1"/>
        <v>0.12219521599923748</v>
      </c>
    </row>
    <row r="48" spans="1:4">
      <c r="A48" s="18" t="s">
        <v>15</v>
      </c>
      <c r="B48" s="35">
        <f>B49+B50+B52+B53+B51</f>
        <v>728739.2</v>
      </c>
      <c r="C48" s="35">
        <f>C49+C50+C52+C53+C51-0.1</f>
        <v>80223.399999999994</v>
      </c>
      <c r="D48" s="23">
        <f t="shared" si="1"/>
        <v>0.1100851992043244</v>
      </c>
    </row>
    <row r="49" spans="1:4">
      <c r="A49" s="17" t="s">
        <v>46</v>
      </c>
      <c r="B49" s="34">
        <v>295443</v>
      </c>
      <c r="C49" s="34">
        <v>34507.800000000003</v>
      </c>
      <c r="D49" s="24">
        <f t="shared" si="1"/>
        <v>0.11680019496146465</v>
      </c>
    </row>
    <row r="50" spans="1:4">
      <c r="A50" s="17" t="s">
        <v>47</v>
      </c>
      <c r="B50" s="34">
        <v>258921.8</v>
      </c>
      <c r="C50" s="34">
        <v>28721.5</v>
      </c>
      <c r="D50" s="24">
        <f t="shared" si="1"/>
        <v>0.11092731473363773</v>
      </c>
    </row>
    <row r="51" spans="1:4">
      <c r="A51" s="17" t="s">
        <v>64</v>
      </c>
      <c r="B51" s="34">
        <v>93276.6</v>
      </c>
      <c r="C51" s="34">
        <v>10186.4</v>
      </c>
      <c r="D51" s="24">
        <f t="shared" si="1"/>
        <v>0.10920638187927088</v>
      </c>
    </row>
    <row r="52" spans="1:4">
      <c r="A52" s="17" t="s">
        <v>48</v>
      </c>
      <c r="B52" s="34">
        <v>23635.200000000001</v>
      </c>
      <c r="C52" s="34">
        <v>1312.9</v>
      </c>
      <c r="D52" s="24">
        <f t="shared" si="1"/>
        <v>5.5548503926347144E-2</v>
      </c>
    </row>
    <row r="53" spans="1:4">
      <c r="A53" s="17" t="s">
        <v>49</v>
      </c>
      <c r="B53" s="34">
        <v>57462.6</v>
      </c>
      <c r="C53" s="34">
        <v>5494.9</v>
      </c>
      <c r="D53" s="24">
        <f t="shared" si="1"/>
        <v>9.5625676526993206E-2</v>
      </c>
    </row>
    <row r="54" spans="1:4">
      <c r="A54" s="18" t="s">
        <v>50</v>
      </c>
      <c r="B54" s="35">
        <f>SUM(B55:B56)-0.1</f>
        <v>135772.5</v>
      </c>
      <c r="C54" s="35">
        <f>SUM(C55:C56)</f>
        <v>12224.199999999999</v>
      </c>
      <c r="D54" s="23">
        <f t="shared" si="1"/>
        <v>9.0034432598648462E-2</v>
      </c>
    </row>
    <row r="55" spans="1:4">
      <c r="A55" s="17" t="s">
        <v>51</v>
      </c>
      <c r="B55" s="34">
        <v>100420.5</v>
      </c>
      <c r="C55" s="34">
        <v>8758.2999999999993</v>
      </c>
      <c r="D55" s="24">
        <f t="shared" si="1"/>
        <v>8.7216255645012716E-2</v>
      </c>
    </row>
    <row r="56" spans="1:4">
      <c r="A56" s="17" t="s">
        <v>52</v>
      </c>
      <c r="B56" s="34">
        <v>35352.1</v>
      </c>
      <c r="C56" s="34">
        <v>3465.9</v>
      </c>
      <c r="D56" s="24">
        <f t="shared" si="1"/>
        <v>9.8039437544021432E-2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3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55</v>
      </c>
      <c r="B59" s="35">
        <f>B60+B61+B62+B63+0.1</f>
        <v>70947.300000000017</v>
      </c>
      <c r="C59" s="35">
        <f>C60+C61+C62+C63</f>
        <v>8799.1</v>
      </c>
      <c r="D59" s="23">
        <f t="shared" si="1"/>
        <v>0.12402304245545635</v>
      </c>
    </row>
    <row r="60" spans="1:4">
      <c r="A60" s="17" t="s">
        <v>56</v>
      </c>
      <c r="B60" s="34">
        <v>1709.4</v>
      </c>
      <c r="C60" s="34">
        <v>134.1</v>
      </c>
      <c r="D60" s="24">
        <f t="shared" si="1"/>
        <v>7.8448578448578443E-2</v>
      </c>
    </row>
    <row r="61" spans="1:4">
      <c r="A61" s="17" t="s">
        <v>57</v>
      </c>
      <c r="B61" s="34">
        <v>35760.699999999997</v>
      </c>
      <c r="C61" s="34">
        <v>2987.9</v>
      </c>
      <c r="D61" s="24">
        <f t="shared" si="1"/>
        <v>8.3552615021518048E-2</v>
      </c>
    </row>
    <row r="62" spans="1:4">
      <c r="A62" s="17" t="s">
        <v>58</v>
      </c>
      <c r="B62" s="34">
        <v>32720</v>
      </c>
      <c r="C62" s="34">
        <v>5624.2</v>
      </c>
      <c r="D62" s="24">
        <f t="shared" si="1"/>
        <v>0.17188875305623472</v>
      </c>
    </row>
    <row r="63" spans="1:4">
      <c r="A63" s="17" t="s">
        <v>59</v>
      </c>
      <c r="B63" s="34">
        <v>757.1</v>
      </c>
      <c r="C63" s="34">
        <v>52.9</v>
      </c>
      <c r="D63" s="24">
        <f t="shared" si="1"/>
        <v>6.9871879540351331E-2</v>
      </c>
    </row>
    <row r="64" spans="1:4">
      <c r="A64" s="18" t="s">
        <v>23</v>
      </c>
      <c r="B64" s="35">
        <f>SUM(B65:B67)</f>
        <v>39973.9</v>
      </c>
      <c r="C64" s="35">
        <f>SUM(C65:C67)</f>
        <v>3977.1</v>
      </c>
      <c r="D64" s="23">
        <f t="shared" si="1"/>
        <v>9.9492418803269131E-2</v>
      </c>
    </row>
    <row r="65" spans="1:9">
      <c r="A65" s="17" t="s">
        <v>60</v>
      </c>
      <c r="B65" s="34">
        <v>23219.3</v>
      </c>
      <c r="C65" s="34">
        <v>2677</v>
      </c>
      <c r="D65" s="24">
        <f t="shared" si="1"/>
        <v>0.11529202000060296</v>
      </c>
    </row>
    <row r="66" spans="1:9">
      <c r="A66" s="17" t="s">
        <v>61</v>
      </c>
      <c r="B66" s="34">
        <v>13589.2</v>
      </c>
      <c r="C66" s="34">
        <v>980.6</v>
      </c>
      <c r="D66" s="24">
        <f t="shared" si="1"/>
        <v>7.2160244900362047E-2</v>
      </c>
    </row>
    <row r="67" spans="1:9" ht="26.4">
      <c r="A67" s="17" t="s">
        <v>62</v>
      </c>
      <c r="B67" s="34">
        <v>3165.4</v>
      </c>
      <c r="C67" s="34">
        <v>319.5</v>
      </c>
      <c r="D67" s="24">
        <f t="shared" si="1"/>
        <v>0.10093511088645984</v>
      </c>
      <c r="H67" s="30"/>
    </row>
    <row r="68" spans="1:9" ht="26.4" hidden="1">
      <c r="A68" s="18" t="s">
        <v>82</v>
      </c>
      <c r="B68" s="35">
        <f>B69</f>
        <v>0</v>
      </c>
      <c r="C68" s="35">
        <f>C69</f>
        <v>0</v>
      </c>
      <c r="D68" s="24" t="e">
        <f t="shared" si="1"/>
        <v>#DIV/0!</v>
      </c>
      <c r="H68" s="30"/>
    </row>
    <row r="69" spans="1:9" ht="26.4" hidden="1">
      <c r="A69" s="17" t="s">
        <v>83</v>
      </c>
      <c r="B69" s="34"/>
      <c r="C69" s="34"/>
      <c r="D69" s="24" t="e">
        <f t="shared" si="1"/>
        <v>#DIV/0!</v>
      </c>
      <c r="G69" s="32"/>
      <c r="H69" s="32"/>
    </row>
    <row r="70" spans="1:9">
      <c r="A70" s="7" t="s">
        <v>21</v>
      </c>
      <c r="B70" s="37">
        <f>B26+B34+B36+B39+B43+B48+B54+B57+B59+B64+B68</f>
        <v>1802119.4999999998</v>
      </c>
      <c r="C70" s="37">
        <f>C26+C34+C36+C39+C43+C48+C54+C57+C59+C64+C68+0.1</f>
        <v>192268.1</v>
      </c>
      <c r="D70" s="23">
        <f t="shared" si="1"/>
        <v>0.10668998365535695</v>
      </c>
      <c r="F70" s="30"/>
      <c r="H70" s="1"/>
      <c r="I70" s="1"/>
    </row>
    <row r="71" spans="1:9">
      <c r="A71" s="7"/>
      <c r="B71" s="8"/>
      <c r="C71" s="8"/>
      <c r="D71" s="28"/>
      <c r="F71" s="1"/>
      <c r="G71" s="1"/>
      <c r="H71" s="30"/>
    </row>
    <row r="72" spans="1:9" ht="15.6">
      <c r="A72" s="76" t="s">
        <v>65</v>
      </c>
      <c r="B72" s="76"/>
      <c r="C72" s="76"/>
      <c r="D72" s="76"/>
    </row>
    <row r="73" spans="1:9">
      <c r="A73" s="3" t="s">
        <v>2</v>
      </c>
      <c r="B73" s="3" t="s">
        <v>3</v>
      </c>
      <c r="C73" s="3" t="s">
        <v>4</v>
      </c>
      <c r="D73" s="3" t="s">
        <v>5</v>
      </c>
    </row>
    <row r="74" spans="1:9" ht="26.4">
      <c r="A74" s="26" t="s">
        <v>66</v>
      </c>
      <c r="B74" s="38">
        <v>745779.6</v>
      </c>
      <c r="C74" s="38">
        <v>84289.600000000006</v>
      </c>
      <c r="D74" s="24">
        <f>C74/B74</f>
        <v>0.11302213147155005</v>
      </c>
    </row>
    <row r="75" spans="1:9" ht="39.6">
      <c r="A75" s="26" t="s">
        <v>67</v>
      </c>
      <c r="B75" s="38">
        <v>167061.4</v>
      </c>
      <c r="C75" s="38">
        <v>15345</v>
      </c>
      <c r="D75" s="24">
        <f t="shared" ref="D75:D84" si="2">C75/B75</f>
        <v>9.1852456641689825E-2</v>
      </c>
    </row>
    <row r="76" spans="1:9" ht="39.6">
      <c r="A76" s="26" t="s">
        <v>68</v>
      </c>
      <c r="B76" s="38">
        <v>54585.5</v>
      </c>
      <c r="C76" s="38">
        <v>5290.1</v>
      </c>
      <c r="D76" s="24">
        <f t="shared" si="2"/>
        <v>9.6914015626860625E-2</v>
      </c>
    </row>
    <row r="77" spans="1:9" ht="52.8">
      <c r="A77" s="26" t="s">
        <v>69</v>
      </c>
      <c r="B77" s="38">
        <v>396701.4</v>
      </c>
      <c r="C77" s="38">
        <v>1266.5</v>
      </c>
      <c r="D77" s="24">
        <f t="shared" si="2"/>
        <v>3.1925775911050475E-3</v>
      </c>
      <c r="F77" s="1"/>
    </row>
    <row r="78" spans="1:9" ht="26.4">
      <c r="A78" s="26" t="s">
        <v>70</v>
      </c>
      <c r="B78" s="38">
        <v>3247</v>
      </c>
      <c r="C78" s="38">
        <v>134.1</v>
      </c>
      <c r="D78" s="24">
        <f t="shared" si="2"/>
        <v>4.1299661225746839E-2</v>
      </c>
    </row>
    <row r="79" spans="1:9" ht="39.6">
      <c r="A79" s="26" t="s">
        <v>71</v>
      </c>
      <c r="B79" s="38">
        <v>58935.8</v>
      </c>
      <c r="C79" s="38">
        <v>2250.3000000000002</v>
      </c>
      <c r="D79" s="24">
        <f t="shared" si="2"/>
        <v>3.8182225404592797E-2</v>
      </c>
    </row>
    <row r="80" spans="1:9" ht="66">
      <c r="A80" s="26" t="s">
        <v>72</v>
      </c>
      <c r="B80" s="38">
        <v>153847.4</v>
      </c>
      <c r="C80" s="38">
        <v>6143.9</v>
      </c>
      <c r="D80" s="24">
        <f t="shared" si="2"/>
        <v>3.9935026526285139E-2</v>
      </c>
      <c r="G80" s="1"/>
    </row>
    <row r="81" spans="1:9" ht="26.4">
      <c r="A81" s="26" t="s">
        <v>73</v>
      </c>
      <c r="B81" s="38">
        <v>11438.4</v>
      </c>
      <c r="C81" s="38">
        <v>1123.9000000000001</v>
      </c>
      <c r="D81" s="24">
        <f t="shared" si="2"/>
        <v>9.8256749195691717E-2</v>
      </c>
    </row>
    <row r="82" spans="1:9" ht="39.6">
      <c r="A82" s="26" t="s">
        <v>74</v>
      </c>
      <c r="B82" s="38">
        <v>1825</v>
      </c>
      <c r="C82" s="38">
        <v>0</v>
      </c>
      <c r="D82" s="24">
        <f t="shared" si="2"/>
        <v>0</v>
      </c>
      <c r="F82" s="1"/>
      <c r="G82" s="1"/>
      <c r="H82" s="29"/>
    </row>
    <row r="83" spans="1:9" ht="39.6">
      <c r="A83" s="26" t="s">
        <v>80</v>
      </c>
      <c r="B83" s="38">
        <v>102133.5</v>
      </c>
      <c r="C83" s="38">
        <v>70007</v>
      </c>
      <c r="D83" s="24">
        <f t="shared" si="2"/>
        <v>0.68544600938967137</v>
      </c>
      <c r="F83" s="1"/>
      <c r="G83" s="1"/>
      <c r="H83" s="29"/>
    </row>
    <row r="84" spans="1:9">
      <c r="A84" s="27" t="s">
        <v>75</v>
      </c>
      <c r="B84" s="38">
        <v>106564.4</v>
      </c>
      <c r="C84" s="38">
        <v>6417.7</v>
      </c>
      <c r="D84" s="24">
        <f t="shared" si="2"/>
        <v>6.0223676950276077E-2</v>
      </c>
      <c r="F84" s="64"/>
      <c r="G84" s="46"/>
    </row>
    <row r="85" spans="1:9">
      <c r="A85" s="7" t="s">
        <v>21</v>
      </c>
      <c r="B85" s="37">
        <f>SUM(B74:B84)+0.1</f>
        <v>1802119.4999999998</v>
      </c>
      <c r="C85" s="37">
        <f>SUM(C74:C84)</f>
        <v>192268.10000000003</v>
      </c>
      <c r="D85" s="23">
        <f>C85/B85</f>
        <v>0.10668998365535697</v>
      </c>
      <c r="F85" s="1"/>
      <c r="G85" s="1"/>
      <c r="I85" s="30"/>
    </row>
    <row r="86" spans="1:9">
      <c r="A86" s="2"/>
      <c r="B86" s="2"/>
      <c r="C86" s="25"/>
      <c r="D86" s="2"/>
      <c r="F86" s="30"/>
      <c r="G86" s="30"/>
    </row>
    <row r="87" spans="1:9" ht="13.8">
      <c r="A87" s="54" t="s">
        <v>94</v>
      </c>
      <c r="B87" s="58">
        <f>B23-B70</f>
        <v>-115192.09999999986</v>
      </c>
      <c r="C87" s="58">
        <f>C23-C70</f>
        <v>-1708.0999999999767</v>
      </c>
      <c r="D87" s="7"/>
      <c r="E87" s="30"/>
      <c r="F87" s="30"/>
    </row>
    <row r="88" spans="1:9" ht="27.6">
      <c r="A88" s="54" t="s">
        <v>95</v>
      </c>
      <c r="B88" s="57">
        <f>B89-B90</f>
        <v>0</v>
      </c>
      <c r="C88" s="57">
        <v>0</v>
      </c>
      <c r="D88" s="4"/>
      <c r="E88" s="30"/>
      <c r="F88" s="30"/>
    </row>
    <row r="89" spans="1:9" ht="27.6">
      <c r="A89" s="56" t="s">
        <v>90</v>
      </c>
      <c r="B89" s="57"/>
      <c r="C89" s="57"/>
      <c r="D89" s="4"/>
      <c r="E89" s="30"/>
      <c r="F89" s="30"/>
    </row>
    <row r="90" spans="1:9" ht="27.6">
      <c r="A90" s="56" t="s">
        <v>91</v>
      </c>
      <c r="B90" s="57">
        <v>0</v>
      </c>
      <c r="C90" s="57">
        <v>0</v>
      </c>
      <c r="D90" s="4"/>
      <c r="E90" s="30"/>
      <c r="F90" s="30"/>
    </row>
    <row r="91" spans="1:9" ht="27.6">
      <c r="A91" s="54" t="s">
        <v>96</v>
      </c>
      <c r="B91" s="58">
        <f>B92+B93</f>
        <v>115192.09999999986</v>
      </c>
      <c r="C91" s="58">
        <f>C92+C93</f>
        <v>1708.1000000000058</v>
      </c>
      <c r="D91" s="4"/>
      <c r="E91" s="30"/>
      <c r="F91" s="30"/>
    </row>
    <row r="92" spans="1:9" ht="13.8">
      <c r="A92" s="55" t="s">
        <v>92</v>
      </c>
      <c r="B92" s="57">
        <f>-B23</f>
        <v>-1686927.4</v>
      </c>
      <c r="C92" s="57">
        <f>-C23</f>
        <v>-190560.00000000003</v>
      </c>
      <c r="D92" s="4"/>
      <c r="E92" s="30"/>
      <c r="F92" s="30"/>
    </row>
    <row r="93" spans="1:9" ht="13.8">
      <c r="A93" s="55" t="s">
        <v>93</v>
      </c>
      <c r="B93" s="57">
        <f>B70+B90</f>
        <v>1802119.4999999998</v>
      </c>
      <c r="C93" s="57">
        <f>C85+C90</f>
        <v>192268.10000000003</v>
      </c>
      <c r="D93" s="4"/>
      <c r="E93" s="30"/>
      <c r="F93" s="30"/>
    </row>
    <row r="94" spans="1:9" ht="27.6">
      <c r="A94" s="54" t="s">
        <v>97</v>
      </c>
      <c r="B94" s="58">
        <f>B88+B91</f>
        <v>115192.09999999986</v>
      </c>
      <c r="C94" s="58">
        <f>C88+C91</f>
        <v>1708.1000000000058</v>
      </c>
      <c r="D94" s="4"/>
      <c r="E94" s="30"/>
      <c r="F94" s="30"/>
    </row>
    <row r="95" spans="1:9" ht="13.8">
      <c r="A95" s="59"/>
      <c r="B95" s="60"/>
      <c r="C95" s="60"/>
      <c r="D95" s="11"/>
      <c r="E95" s="30"/>
      <c r="F95" s="30"/>
    </row>
    <row r="96" spans="1:9">
      <c r="A96" s="2"/>
      <c r="B96" s="33"/>
      <c r="C96" s="33"/>
      <c r="D96" s="2"/>
      <c r="E96" s="30"/>
      <c r="F96" s="30"/>
    </row>
    <row r="97" spans="1:4">
      <c r="A97" s="2" t="s">
        <v>78</v>
      </c>
      <c r="B97" s="9"/>
      <c r="C97" s="9"/>
      <c r="D97" s="2"/>
    </row>
    <row r="98" spans="1:4">
      <c r="A98" s="2" t="s">
        <v>19</v>
      </c>
      <c r="B98" s="10" t="s">
        <v>84</v>
      </c>
      <c r="C98" s="2"/>
      <c r="D98" s="2"/>
    </row>
    <row r="99" spans="1:4">
      <c r="A99" s="2" t="s">
        <v>16</v>
      </c>
      <c r="B99" s="10" t="s">
        <v>85</v>
      </c>
      <c r="C99" s="2"/>
      <c r="D99" s="2"/>
    </row>
    <row r="100" spans="1:4">
      <c r="A100" s="2" t="s">
        <v>22</v>
      </c>
      <c r="B100" s="10" t="s">
        <v>79</v>
      </c>
      <c r="C100" s="2"/>
      <c r="D100" s="2"/>
    </row>
    <row r="101" spans="1:4">
      <c r="A101" s="11" t="s">
        <v>15</v>
      </c>
      <c r="B101" s="10" t="s">
        <v>86</v>
      </c>
      <c r="C101" s="2"/>
      <c r="D101" s="2"/>
    </row>
    <row r="102" spans="1:4">
      <c r="A102" s="12" t="s">
        <v>51</v>
      </c>
      <c r="B102" s="10" t="s">
        <v>87</v>
      </c>
      <c r="C102" s="2"/>
      <c r="D102" s="2"/>
    </row>
    <row r="103" spans="1:4">
      <c r="A103" s="13" t="s">
        <v>23</v>
      </c>
      <c r="B103" s="10" t="s">
        <v>88</v>
      </c>
      <c r="C103" s="2"/>
      <c r="D103" s="2"/>
    </row>
    <row r="104" spans="1:4">
      <c r="A104" s="13" t="s">
        <v>17</v>
      </c>
      <c r="B104" s="10" t="s">
        <v>89</v>
      </c>
      <c r="C104" s="2"/>
      <c r="D104" s="2"/>
    </row>
    <row r="105" spans="1:4">
      <c r="A105" s="13"/>
      <c r="B105" s="10"/>
      <c r="C105" s="2"/>
      <c r="D105" s="2"/>
    </row>
    <row r="106" spans="1:4">
      <c r="A106" s="14" t="s">
        <v>63</v>
      </c>
      <c r="B106" s="10" t="s">
        <v>105</v>
      </c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 t="s">
        <v>18</v>
      </c>
      <c r="B109" s="2"/>
      <c r="C109" s="2"/>
      <c r="D109" s="2"/>
    </row>
    <row r="113" spans="2:3">
      <c r="B113" s="30"/>
      <c r="C113" s="30"/>
    </row>
  </sheetData>
  <mergeCells count="5">
    <mergeCell ref="A72:D72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6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6.8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6.8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6.8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2.4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09.2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6.8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62.4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6.8">
      <c r="A12" s="71" t="s">
        <v>80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8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8">
      <c r="A14" s="70" t="s">
        <v>102</v>
      </c>
      <c r="B14" s="66">
        <v>0</v>
      </c>
      <c r="C14" s="66">
        <v>0</v>
      </c>
      <c r="D14" s="68">
        <v>60.2</v>
      </c>
      <c r="E14" s="67">
        <v>114</v>
      </c>
    </row>
    <row r="15" spans="1:5" ht="16.8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2022-03-03T05:15:41Z</cp:lastPrinted>
  <dcterms:created xsi:type="dcterms:W3CDTF">1996-10-08T23:32:33Z</dcterms:created>
  <dcterms:modified xsi:type="dcterms:W3CDTF">2022-03-03T05:27:15Z</dcterms:modified>
</cp:coreProperties>
</file>