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ЭтаКнига" defaultThemeVersion="124226"/>
  <bookViews>
    <workbookView xWindow="120" yWindow="120" windowWidth="23136" windowHeight="12588"/>
  </bookViews>
  <sheets>
    <sheet name="Лист3" sheetId="3" r:id="rId1"/>
  </sheets>
  <calcPr calcId="124519"/>
</workbook>
</file>

<file path=xl/calcChain.xml><?xml version="1.0" encoding="utf-8"?>
<calcChain xmlns="http://schemas.openxmlformats.org/spreadsheetml/2006/main">
  <c r="B26" i="3"/>
  <c r="B47"/>
  <c r="B53"/>
  <c r="B58"/>
  <c r="C53"/>
  <c r="C47"/>
  <c r="B42"/>
  <c r="C26"/>
  <c r="B23" l="1"/>
  <c r="C36"/>
  <c r="B36"/>
  <c r="D13"/>
  <c r="D14"/>
  <c r="D36" l="1"/>
  <c r="C85"/>
  <c r="C38"/>
  <c r="D20"/>
  <c r="D21"/>
  <c r="D22"/>
  <c r="D30"/>
  <c r="C23"/>
  <c r="C92" l="1"/>
  <c r="B92"/>
  <c r="B88"/>
  <c r="D68"/>
  <c r="D69"/>
  <c r="B85"/>
  <c r="D84"/>
  <c r="C58"/>
  <c r="D78"/>
  <c r="C67"/>
  <c r="B67"/>
  <c r="D67"/>
  <c r="D76"/>
  <c r="D83"/>
  <c r="C42"/>
  <c r="D75"/>
  <c r="D77"/>
  <c r="D79"/>
  <c r="D80"/>
  <c r="D81"/>
  <c r="D82"/>
  <c r="B34"/>
  <c r="B38"/>
  <c r="B56"/>
  <c r="B63"/>
  <c r="D28"/>
  <c r="D10"/>
  <c r="D50"/>
  <c r="D9"/>
  <c r="C63"/>
  <c r="C34"/>
  <c r="C56"/>
  <c r="D66"/>
  <c r="D65"/>
  <c r="D64"/>
  <c r="D62"/>
  <c r="D61"/>
  <c r="D60"/>
  <c r="D59"/>
  <c r="D57"/>
  <c r="D55"/>
  <c r="D54"/>
  <c r="D52"/>
  <c r="D51"/>
  <c r="D49"/>
  <c r="D46"/>
  <c r="D44"/>
  <c r="D43"/>
  <c r="D41"/>
  <c r="D40"/>
  <c r="D39"/>
  <c r="D37"/>
  <c r="D35"/>
  <c r="D33"/>
  <c r="D31"/>
  <c r="D29"/>
  <c r="D27"/>
  <c r="D16"/>
  <c r="D18"/>
  <c r="D19"/>
  <c r="D17"/>
  <c r="D8"/>
  <c r="D11"/>
  <c r="D12"/>
  <c r="D7"/>
  <c r="D74"/>
  <c r="D48"/>
  <c r="C70" l="1"/>
  <c r="D34"/>
  <c r="D23"/>
  <c r="C93"/>
  <c r="C91" s="1"/>
  <c r="C94" s="1"/>
  <c r="D38"/>
  <c r="D85"/>
  <c r="D45"/>
  <c r="D42"/>
  <c r="D58"/>
  <c r="D63"/>
  <c r="D56"/>
  <c r="D53"/>
  <c r="D47"/>
  <c r="D26"/>
  <c r="C87" l="1"/>
  <c r="B70"/>
  <c r="B93" s="1"/>
  <c r="B91" s="1"/>
  <c r="B94" s="1"/>
  <c r="D70" l="1"/>
  <c r="B87"/>
</calcChain>
</file>

<file path=xl/sharedStrings.xml><?xml version="1.0" encoding="utf-8"?>
<sst xmlns="http://schemas.openxmlformats.org/spreadsheetml/2006/main" count="114" uniqueCount="104">
  <si>
    <t>Сведения</t>
  </si>
  <si>
    <t>тыс. руб.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</si>
  <si>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</si>
  <si>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</si>
  <si>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</si>
  <si>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</si>
  <si>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</si>
  <si>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</si>
  <si>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</si>
  <si>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</si>
  <si>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</si>
  <si>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</si>
  <si>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</si>
  <si>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</si>
  <si>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Всего  доходов:</t>
  </si>
  <si>
    <t>Образование</t>
  </si>
  <si>
    <t>Местная  администрация</t>
  </si>
  <si>
    <t>Всего по бюджетной сфере:</t>
  </si>
  <si>
    <t>Финансовое  управление  администрации  г.Дивногорска</t>
  </si>
  <si>
    <t>Представительный  орган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</si>
  <si>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</si>
  <si>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</si>
  <si>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</si>
  <si>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</si>
  <si>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Административные платежи и сборы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</si>
  <si>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</si>
  <si>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</si>
  <si>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</si>
  <si>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</si>
  <si>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</si>
  <si>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</si>
  <si>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</si>
  <si>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</si>
  <si>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</si>
  <si>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</si>
  <si>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</si>
  <si>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</si>
  <si>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</si>
  <si>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</si>
  <si>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</si>
  <si>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</si>
  <si>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</si>
  <si>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</si>
  <si>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</si>
  <si>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</si>
  <si>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</si>
  <si>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</si>
  <si>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</si>
  <si>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</si>
  <si>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</si>
  <si>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</si>
  <si>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</si>
  <si>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</si>
  <si>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</si>
  <si>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</si>
  <si>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</si>
  <si>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</si>
  <si>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</si>
  <si>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</si>
  <si>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</si>
  <si>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</si>
  <si>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Массовый спорт</t>
  </si>
  <si>
    <t>Другие вопросы в области физической культуры и спорта</t>
  </si>
  <si>
    <t xml:space="preserve">Заработная  плата (КВР 111, 121) </t>
  </si>
  <si>
    <t>Дополнительное образование детей</t>
  </si>
  <si>
    <t>Расходы в разрезе муниципальных программ</t>
  </si>
  <si>
    <t>Муниципальная программа города Дивногорска «Система образования города Дивногорска»</t>
  </si>
  <si>
    <t>Муниципальная программа города Дивногорска «Культура муниципального образования город Дивногорск»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</si>
  <si>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</si>
  <si>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</si>
  <si>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Муниципальная программа города Дивногорска «Содействие развитию местного самоуправления»</t>
  </si>
  <si>
    <t>Муниципальная программа города Дивногорска «Транспортная система муниципального образования город Дивногорск»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</si>
  <si>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</si>
  <si>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Муниципальная программа города Дивногорска «Управление муниципальными финансами»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</si>
  <si>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</si>
  <si>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 xml:space="preserve">Непрограммные мероприятия </t>
  </si>
  <si>
    <t>Расходы по разделам и подразделам</t>
  </si>
  <si>
    <t>Резервные фонды</t>
  </si>
  <si>
    <t>Среднесписочная численность  работников  бюджетной  сферы:</t>
  </si>
  <si>
    <t xml:space="preserve"> 46 человек</t>
  </si>
  <si>
    <t>Формирование комфортной городской (сельской) среды по муниципальному образованию город Дивногорск</t>
  </si>
  <si>
    <t>Судебная система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</si>
  <si>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</si>
  <si>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</si>
  <si>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4 человека</t>
  </si>
  <si>
    <t>66 человек</t>
  </si>
  <si>
    <t>1 127 человек</t>
  </si>
  <si>
    <t>201 человек</t>
  </si>
  <si>
    <t xml:space="preserve"> 54 человека</t>
  </si>
  <si>
    <t>1498 человека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</si>
  <si>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</si>
  <si>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</si>
  <si>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увеличение остатков средств бюджета</t>
  </si>
  <si>
    <t>уменьшение остатков средств бюджета</t>
  </si>
  <si>
    <t>Дефицит (-)  или профицит (+)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</si>
  <si>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</si>
  <si>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</si>
  <si>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Итого источников внутреннего финансирования дефицита бюджета</t>
  </si>
  <si>
    <t>Задолженность и перерасчеты по отмененным налогам</t>
  </si>
  <si>
    <t>Возврат остатков МБТ прошлых лет</t>
  </si>
  <si>
    <t xml:space="preserve">Безвозмездные  поступления 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</si>
  <si>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</si>
  <si>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о ходе исполнения местного бюджета  г.Дивногорска  на 1 декабря 2021  года</t>
  </si>
  <si>
    <t>93 355,0 тыс. рублей</t>
  </si>
</sst>
</file>

<file path=xl/styles.xml><?xml version="1.0" encoding="utf-8"?>
<styleSheet xmlns="http://schemas.openxmlformats.org/spreadsheetml/2006/main">
  <numFmts count="7">
    <numFmt numFmtId="164" formatCode="_(* #,##0.00_);_(* \(#,##0.00\);_(* &quot;-&quot;??_);_(@_)"/>
    <numFmt numFmtId="165" formatCode="_(* #,##0.0_);_(* \(#,##0.0\);_(* &quot;-&quot;??_);_(@_)"/>
    <numFmt numFmtId="166" formatCode="_-* #,##0.0_р_._-;\-* #,##0.0_р_._-;_-* &quot;-&quot;?_р_._-;_-@_-"/>
    <numFmt numFmtId="167" formatCode="0.0%"/>
    <numFmt numFmtId="168" formatCode="#,##0.0"/>
    <numFmt numFmtId="169" formatCode="_-* #,##0.0\ _₽_-;\-* #,##0.0\ _₽_-;_-* &quot;-&quot;?\ _₽_-;_-@_-"/>
    <numFmt numFmtId="170" formatCode="0.0000%"/>
  </numFmts>
  <fonts count="10">
    <font>
      <sz val="10"/>
      <name val="Arial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1">
    <xf numFmtId="0" fontId="0" fillId="0" borderId="0" xfId="0"/>
    <xf numFmtId="166" fontId="0" fillId="0" borderId="0" xfId="0" applyNumberForma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5" fontId="4" fillId="0" borderId="1" xfId="2" applyNumberFormat="1" applyFont="1" applyBorder="1"/>
    <xf numFmtId="9" fontId="4" fillId="0" borderId="1" xfId="1" applyFont="1" applyBorder="1"/>
    <xf numFmtId="0" fontId="6" fillId="0" borderId="1" xfId="0" applyFont="1" applyBorder="1"/>
    <xf numFmtId="165" fontId="6" fillId="0" borderId="1" xfId="2" applyNumberFormat="1" applyFont="1" applyBorder="1"/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/>
    <xf numFmtId="165" fontId="4" fillId="0" borderId="0" xfId="2" applyNumberFormat="1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6" fillId="0" borderId="1" xfId="0" applyNumberFormat="1" applyFont="1" applyBorder="1" applyAlignment="1">
      <alignment vertical="top" wrapText="1"/>
    </xf>
    <xf numFmtId="0" fontId="4" fillId="0" borderId="1" xfId="0" applyNumberFormat="1" applyFont="1" applyBorder="1" applyAlignment="1">
      <alignment wrapText="1"/>
    </xf>
    <xf numFmtId="0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2" xfId="0" applyNumberFormat="1" applyFont="1" applyBorder="1" applyAlignment="1">
      <alignment wrapText="1"/>
    </xf>
    <xf numFmtId="0" fontId="4" fillId="0" borderId="1" xfId="0" applyFont="1" applyBorder="1" applyAlignment="1">
      <alignment vertical="justify" wrapText="1"/>
    </xf>
    <xf numFmtId="168" fontId="6" fillId="0" borderId="1" xfId="0" applyNumberFormat="1" applyFont="1" applyBorder="1" applyAlignment="1">
      <alignment vertical="top"/>
    </xf>
    <xf numFmtId="167" fontId="6" fillId="0" borderId="1" xfId="1" applyNumberFormat="1" applyFont="1" applyBorder="1" applyAlignment="1">
      <alignment vertical="top"/>
    </xf>
    <xf numFmtId="167" fontId="4" fillId="0" borderId="1" xfId="1" applyNumberFormat="1" applyFont="1" applyBorder="1" applyAlignment="1">
      <alignment vertical="top"/>
    </xf>
    <xf numFmtId="166" fontId="4" fillId="0" borderId="0" xfId="0" applyNumberFormat="1" applyFont="1"/>
    <xf numFmtId="0" fontId="4" fillId="0" borderId="1" xfId="0" applyFont="1" applyFill="1" applyBorder="1" applyAlignment="1">
      <alignment vertical="distributed" wrapText="1"/>
    </xf>
    <xf numFmtId="0" fontId="4" fillId="0" borderId="1" xfId="0" applyFont="1" applyFill="1" applyBorder="1" applyAlignment="1">
      <alignment vertical="distributed"/>
    </xf>
    <xf numFmtId="167" fontId="6" fillId="0" borderId="1" xfId="1" applyNumberFormat="1" applyFont="1" applyBorder="1"/>
    <xf numFmtId="165" fontId="0" fillId="0" borderId="0" xfId="0" applyNumberFormat="1"/>
    <xf numFmtId="169" fontId="0" fillId="0" borderId="0" xfId="0" applyNumberFormat="1"/>
    <xf numFmtId="10" fontId="0" fillId="0" borderId="0" xfId="1" applyNumberFormat="1" applyFont="1"/>
    <xf numFmtId="170" fontId="0" fillId="0" borderId="0" xfId="1" applyNumberFormat="1" applyFont="1"/>
    <xf numFmtId="169" fontId="4" fillId="0" borderId="0" xfId="0" applyNumberFormat="1" applyFont="1"/>
    <xf numFmtId="168" fontId="4" fillId="0" borderId="1" xfId="0" applyNumberFormat="1" applyFont="1" applyBorder="1" applyAlignment="1">
      <alignment vertical="top" wrapText="1"/>
    </xf>
    <xf numFmtId="168" fontId="6" fillId="0" borderId="1" xfId="0" applyNumberFormat="1" applyFont="1" applyBorder="1" applyAlignment="1">
      <alignment vertical="top" wrapText="1"/>
    </xf>
    <xf numFmtId="168" fontId="6" fillId="0" borderId="2" xfId="0" applyNumberFormat="1" applyFont="1" applyBorder="1" applyAlignment="1">
      <alignment vertical="top" wrapText="1"/>
    </xf>
    <xf numFmtId="165" fontId="6" fillId="0" borderId="1" xfId="2" applyNumberFormat="1" applyFont="1" applyBorder="1" applyAlignment="1">
      <alignment vertical="top"/>
    </xf>
    <xf numFmtId="165" fontId="4" fillId="0" borderId="1" xfId="2" applyNumberFormat="1" applyFont="1" applyBorder="1" applyAlignment="1">
      <alignment vertical="top"/>
    </xf>
    <xf numFmtId="168" fontId="4" fillId="0" borderId="1" xfId="2" applyNumberFormat="1" applyFont="1" applyBorder="1" applyAlignment="1">
      <alignment vertical="top"/>
    </xf>
    <xf numFmtId="165" fontId="4" fillId="2" borderId="1" xfId="2" applyNumberFormat="1" applyFont="1" applyFill="1" applyBorder="1" applyAlignment="1">
      <alignment vertical="top"/>
    </xf>
    <xf numFmtId="165" fontId="4" fillId="0" borderId="3" xfId="2" applyNumberFormat="1" applyFont="1" applyBorder="1" applyAlignment="1">
      <alignment vertical="top"/>
    </xf>
    <xf numFmtId="167" fontId="4" fillId="0" borderId="3" xfId="1" applyNumberFormat="1" applyFont="1" applyBorder="1" applyAlignment="1">
      <alignment vertical="top"/>
    </xf>
    <xf numFmtId="165" fontId="4" fillId="0" borderId="1" xfId="2" applyNumberFormat="1" applyFont="1" applyBorder="1" applyAlignment="1">
      <alignment horizontal="center" vertical="top"/>
    </xf>
    <xf numFmtId="167" fontId="4" fillId="0" borderId="1" xfId="1" applyNumberFormat="1" applyFont="1" applyBorder="1" applyAlignment="1">
      <alignment horizontal="right" vertical="top"/>
    </xf>
    <xf numFmtId="167" fontId="6" fillId="0" borderId="1" xfId="1" applyNumberFormat="1" applyFont="1" applyBorder="1" applyAlignment="1">
      <alignment horizontal="right" vertical="top"/>
    </xf>
    <xf numFmtId="0" fontId="0" fillId="0" borderId="0" xfId="2" applyNumberFormat="1" applyFont="1"/>
    <xf numFmtId="0" fontId="4" fillId="0" borderId="1" xfId="0" applyFont="1" applyBorder="1" applyAlignment="1">
      <alignment horizontal="left"/>
    </xf>
    <xf numFmtId="165" fontId="4" fillId="0" borderId="1" xfId="2" applyNumberFormat="1" applyFont="1" applyBorder="1" applyAlignment="1">
      <alignment horizontal="left"/>
    </xf>
    <xf numFmtId="165" fontId="4" fillId="0" borderId="1" xfId="2" applyNumberFormat="1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9" fontId="4" fillId="0" borderId="1" xfId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169" fontId="4" fillId="0" borderId="1" xfId="0" applyNumberFormat="1" applyFont="1" applyBorder="1"/>
    <xf numFmtId="169" fontId="6" fillId="0" borderId="1" xfId="0" applyNumberFormat="1" applyFont="1" applyBorder="1"/>
    <xf numFmtId="0" fontId="8" fillId="0" borderId="0" xfId="0" applyFont="1" applyBorder="1" applyAlignment="1">
      <alignment vertical="center" wrapText="1"/>
    </xf>
    <xf numFmtId="169" fontId="6" fillId="0" borderId="0" xfId="0" applyNumberFormat="1" applyFont="1" applyBorder="1"/>
    <xf numFmtId="0" fontId="4" fillId="0" borderId="3" xfId="0" applyFont="1" applyBorder="1" applyAlignment="1">
      <alignment horizontal="left"/>
    </xf>
    <xf numFmtId="168" fontId="6" fillId="0" borderId="1" xfId="2" applyNumberFormat="1" applyFont="1" applyBorder="1" applyAlignment="1">
      <alignment vertical="top"/>
    </xf>
    <xf numFmtId="168" fontId="4" fillId="0" borderId="1" xfId="2" applyNumberFormat="1" applyFont="1" applyFill="1" applyBorder="1" applyAlignment="1">
      <alignment vertical="top"/>
    </xf>
    <xf numFmtId="169" fontId="0" fillId="0" borderId="0" xfId="2" applyNumberFormat="1" applyFont="1"/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I113"/>
  <sheetViews>
    <sheetView tabSelected="1" topLeftCell="A72" workbookViewId="0">
      <selection activeCell="G12" sqref="G12"/>
    </sheetView>
  </sheetViews>
  <sheetFormatPr defaultRowHeight="13.2"/>
  <cols>
    <col min="1" max="1" width="45.109375" customWidth="1"/>
    <col min="2" max="2" width="15.5546875" customWidth="1"/>
    <col min="3" max="3" width="13.33203125" customWidth="1"/>
    <col min="4" max="4" width="13.6640625" customWidth="1"/>
    <col min="5" max="5" width="16.109375" customWidth="1"/>
    <col min="6" max="6" width="19.109375" customWidth="1"/>
    <col min="7" max="7" width="14.6640625" customWidth="1"/>
    <col min="8" max="8" width="11.88671875" bestFit="1" customWidth="1"/>
    <col min="9" max="9" width="15.88671875" customWidth="1"/>
  </cols>
  <sheetData>
    <row r="2" spans="1:7" ht="20.399999999999999">
      <c r="A2" s="69" t="s">
        <v>0</v>
      </c>
      <c r="B2" s="69"/>
      <c r="C2" s="69"/>
      <c r="D2" s="69"/>
    </row>
    <row r="3" spans="1:7" ht="17.25" customHeight="1">
      <c r="A3" s="70" t="s">
        <v>102</v>
      </c>
      <c r="B3" s="70"/>
      <c r="C3" s="70"/>
      <c r="D3" s="70"/>
    </row>
    <row r="4" spans="1:7">
      <c r="A4" s="2"/>
      <c r="B4" s="2"/>
      <c r="C4" s="2"/>
      <c r="D4" s="2" t="s">
        <v>1</v>
      </c>
    </row>
    <row r="5" spans="1:7">
      <c r="A5" s="3" t="s">
        <v>2</v>
      </c>
      <c r="B5" s="3" t="s">
        <v>3</v>
      </c>
      <c r="C5" s="3" t="s">
        <v>4</v>
      </c>
      <c r="D5" s="3" t="s">
        <v>5</v>
      </c>
    </row>
    <row r="6" spans="1:7" ht="15.6">
      <c r="A6" s="66" t="s">
        <v>6</v>
      </c>
      <c r="B6" s="67"/>
      <c r="C6" s="67"/>
      <c r="D6" s="68"/>
    </row>
    <row r="7" spans="1:7">
      <c r="A7" s="47" t="s">
        <v>7</v>
      </c>
      <c r="B7" s="38">
        <v>306112.90000000002</v>
      </c>
      <c r="C7" s="39">
        <v>292956.3</v>
      </c>
      <c r="D7" s="24">
        <f>C7/B7</f>
        <v>0.95702043265736259</v>
      </c>
      <c r="F7" s="30"/>
      <c r="G7" s="30"/>
    </row>
    <row r="8" spans="1:7">
      <c r="A8" s="48" t="s">
        <v>8</v>
      </c>
      <c r="B8" s="38">
        <v>167549.79999999999</v>
      </c>
      <c r="C8" s="38">
        <v>151163.4</v>
      </c>
      <c r="D8" s="24">
        <f t="shared" ref="D8:D23" si="0">C8/B8</f>
        <v>0.90219982357484163</v>
      </c>
    </row>
    <row r="9" spans="1:7" ht="25.5" customHeight="1">
      <c r="A9" s="49" t="s">
        <v>26</v>
      </c>
      <c r="B9" s="38">
        <v>1527</v>
      </c>
      <c r="C9" s="38">
        <v>1418.3</v>
      </c>
      <c r="D9" s="24">
        <f t="shared" si="0"/>
        <v>0.92881466928618206</v>
      </c>
      <c r="G9" s="30"/>
    </row>
    <row r="10" spans="1:7">
      <c r="A10" s="47" t="s">
        <v>9</v>
      </c>
      <c r="B10" s="38">
        <v>40838.9</v>
      </c>
      <c r="C10" s="40">
        <v>39011.599999999999</v>
      </c>
      <c r="D10" s="24">
        <f t="shared" si="0"/>
        <v>0.9552558957268682</v>
      </c>
    </row>
    <row r="11" spans="1:7">
      <c r="A11" s="47" t="s">
        <v>10</v>
      </c>
      <c r="B11" s="38">
        <v>42679</v>
      </c>
      <c r="C11" s="39">
        <v>40966.300000000003</v>
      </c>
      <c r="D11" s="24">
        <f t="shared" si="0"/>
        <v>0.9598701937721128</v>
      </c>
    </row>
    <row r="12" spans="1:7" ht="12" customHeight="1">
      <c r="A12" s="47" t="s">
        <v>11</v>
      </c>
      <c r="B12" s="38">
        <v>6812</v>
      </c>
      <c r="C12" s="38">
        <v>6294.7</v>
      </c>
      <c r="D12" s="24">
        <f t="shared" si="0"/>
        <v>0.92406048150322961</v>
      </c>
      <c r="G12" s="31"/>
    </row>
    <row r="13" spans="1:7">
      <c r="A13" s="61" t="s">
        <v>98</v>
      </c>
      <c r="B13" s="41">
        <v>29.1</v>
      </c>
      <c r="C13" s="41">
        <v>29.1</v>
      </c>
      <c r="D13" s="24">
        <f t="shared" si="0"/>
        <v>1</v>
      </c>
      <c r="G13" s="31"/>
    </row>
    <row r="14" spans="1:7" ht="27" customHeight="1">
      <c r="A14" s="50" t="s">
        <v>27</v>
      </c>
      <c r="B14" s="41">
        <v>53778.7</v>
      </c>
      <c r="C14" s="41">
        <v>52353.7</v>
      </c>
      <c r="D14" s="24">
        <f t="shared" si="0"/>
        <v>0.97350252051462749</v>
      </c>
      <c r="F14" s="31"/>
      <c r="G14" s="31"/>
    </row>
    <row r="15" spans="1:7">
      <c r="A15" s="48" t="s">
        <v>12</v>
      </c>
      <c r="B15" s="38">
        <v>202.7</v>
      </c>
      <c r="C15" s="63">
        <v>-45.5</v>
      </c>
      <c r="D15" s="24">
        <v>0</v>
      </c>
    </row>
    <row r="16" spans="1:7" ht="26.4">
      <c r="A16" s="51" t="s">
        <v>28</v>
      </c>
      <c r="B16" s="41">
        <v>10115</v>
      </c>
      <c r="C16" s="41">
        <v>8780.4</v>
      </c>
      <c r="D16" s="42">
        <f>C16/B16</f>
        <v>0.86805734058329209</v>
      </c>
    </row>
    <row r="17" spans="1:9" ht="25.5" customHeight="1">
      <c r="A17" s="52" t="s">
        <v>29</v>
      </c>
      <c r="B17" s="41">
        <v>4697.7</v>
      </c>
      <c r="C17" s="41">
        <v>4122.1000000000004</v>
      </c>
      <c r="D17" s="42">
        <f t="shared" si="0"/>
        <v>0.87747195436064473</v>
      </c>
      <c r="G17" s="31"/>
    </row>
    <row r="18" spans="1:9">
      <c r="A18" s="47" t="s">
        <v>24</v>
      </c>
      <c r="B18" s="43">
        <v>140</v>
      </c>
      <c r="C18" s="43">
        <v>137.30000000000001</v>
      </c>
      <c r="D18" s="44">
        <f>C18/B18</f>
        <v>0.98071428571428576</v>
      </c>
      <c r="H18" s="1"/>
    </row>
    <row r="19" spans="1:9">
      <c r="A19" s="47" t="s">
        <v>13</v>
      </c>
      <c r="B19" s="38">
        <v>1555.5</v>
      </c>
      <c r="C19" s="38">
        <v>1680.8</v>
      </c>
      <c r="D19" s="24">
        <f t="shared" si="0"/>
        <v>1.0805528768884602</v>
      </c>
    </row>
    <row r="20" spans="1:9">
      <c r="A20" s="47" t="s">
        <v>20</v>
      </c>
      <c r="B20" s="38">
        <v>15</v>
      </c>
      <c r="C20" s="38">
        <v>15</v>
      </c>
      <c r="D20" s="24">
        <f t="shared" si="0"/>
        <v>1</v>
      </c>
      <c r="E20" s="29"/>
      <c r="F20" s="29"/>
      <c r="G20" s="29"/>
    </row>
    <row r="21" spans="1:9" ht="12" customHeight="1">
      <c r="A21" s="52" t="s">
        <v>100</v>
      </c>
      <c r="B21" s="38">
        <v>778082.3</v>
      </c>
      <c r="C21" s="39">
        <v>550261.1</v>
      </c>
      <c r="D21" s="24">
        <f t="shared" si="0"/>
        <v>0.70720166748427504</v>
      </c>
      <c r="F21" s="30"/>
    </row>
    <row r="22" spans="1:9">
      <c r="A22" s="47" t="s">
        <v>99</v>
      </c>
      <c r="B22" s="39">
        <v>-10193.299999999999</v>
      </c>
      <c r="C22" s="39">
        <v>-9298.6</v>
      </c>
      <c r="D22" s="24">
        <f t="shared" si="0"/>
        <v>0.91222665868756936</v>
      </c>
      <c r="F22" s="30"/>
    </row>
    <row r="23" spans="1:9">
      <c r="A23" s="53" t="s">
        <v>14</v>
      </c>
      <c r="B23" s="37">
        <f>SUM(B7:B22)</f>
        <v>1403942.3</v>
      </c>
      <c r="C23" s="62">
        <f>SUM(C7:C22)</f>
        <v>1139845.9999999998</v>
      </c>
      <c r="D23" s="45">
        <f t="shared" si="0"/>
        <v>0.81188949146984157</v>
      </c>
      <c r="E23" s="30"/>
      <c r="F23" s="1"/>
      <c r="G23" s="30"/>
    </row>
    <row r="24" spans="1:9">
      <c r="A24" s="4"/>
      <c r="B24" s="5"/>
      <c r="C24" s="5"/>
      <c r="D24" s="6"/>
      <c r="E24" s="30"/>
      <c r="F24" s="30"/>
      <c r="G24" s="30"/>
      <c r="I24" s="30"/>
    </row>
    <row r="25" spans="1:9" ht="15.6">
      <c r="A25" s="66" t="s">
        <v>76</v>
      </c>
      <c r="B25" s="67"/>
      <c r="C25" s="67"/>
      <c r="D25" s="68"/>
      <c r="E25" s="30"/>
      <c r="F25" s="30"/>
    </row>
    <row r="26" spans="1:9">
      <c r="A26" s="16" t="s">
        <v>30</v>
      </c>
      <c r="B26" s="22">
        <f>SUM(B27+B28+B29+B31)+B33+B32+B30</f>
        <v>84397.7</v>
      </c>
      <c r="C26" s="22">
        <f>SUM(C27+C28+C29+C31)+C33+C32+C30</f>
        <v>55339.3</v>
      </c>
      <c r="D26" s="23">
        <f t="shared" ref="D26:D70" si="1">C26/B26</f>
        <v>0.65569677846671182</v>
      </c>
    </row>
    <row r="27" spans="1:9" ht="39.6">
      <c r="A27" s="17" t="s">
        <v>31</v>
      </c>
      <c r="B27" s="34">
        <v>2273.3000000000002</v>
      </c>
      <c r="C27" s="34">
        <v>1949.1</v>
      </c>
      <c r="D27" s="24">
        <f t="shared" si="1"/>
        <v>0.8573879382395635</v>
      </c>
    </row>
    <row r="28" spans="1:9" ht="52.8">
      <c r="A28" s="17" t="s">
        <v>32</v>
      </c>
      <c r="B28" s="34">
        <v>5356.7</v>
      </c>
      <c r="C28" s="34">
        <v>4514.8999999999996</v>
      </c>
      <c r="D28" s="24">
        <f>C28/B28</f>
        <v>0.84285100901674537</v>
      </c>
      <c r="F28" s="31"/>
    </row>
    <row r="29" spans="1:9" ht="52.8">
      <c r="A29" s="17" t="s">
        <v>33</v>
      </c>
      <c r="B29" s="34">
        <v>51518.6</v>
      </c>
      <c r="C29" s="34">
        <v>40100.9</v>
      </c>
      <c r="D29" s="24">
        <f t="shared" si="1"/>
        <v>0.7783771298133102</v>
      </c>
    </row>
    <row r="30" spans="1:9">
      <c r="A30" s="17" t="s">
        <v>81</v>
      </c>
      <c r="B30" s="34">
        <v>9</v>
      </c>
      <c r="C30" s="34">
        <v>0</v>
      </c>
      <c r="D30" s="24">
        <f t="shared" si="1"/>
        <v>0</v>
      </c>
    </row>
    <row r="31" spans="1:9" ht="39.6">
      <c r="A31" s="17" t="s">
        <v>34</v>
      </c>
      <c r="B31" s="34">
        <v>9707.4</v>
      </c>
      <c r="C31" s="34">
        <v>8050.6</v>
      </c>
      <c r="D31" s="24">
        <f>C31/B31</f>
        <v>0.82932608113398032</v>
      </c>
    </row>
    <row r="32" spans="1:9">
      <c r="A32" s="17" t="s">
        <v>77</v>
      </c>
      <c r="B32" s="34">
        <v>11857.5</v>
      </c>
      <c r="C32" s="34">
        <v>0</v>
      </c>
      <c r="D32" s="24">
        <v>0</v>
      </c>
    </row>
    <row r="33" spans="1:4">
      <c r="A33" s="17" t="s">
        <v>35</v>
      </c>
      <c r="B33" s="34">
        <v>3675.2</v>
      </c>
      <c r="C33" s="34">
        <v>723.8</v>
      </c>
      <c r="D33" s="24">
        <f t="shared" si="1"/>
        <v>0.19694166303874619</v>
      </c>
    </row>
    <row r="34" spans="1:4">
      <c r="A34" s="18" t="s">
        <v>25</v>
      </c>
      <c r="B34" s="35">
        <f>B35</f>
        <v>3687.4</v>
      </c>
      <c r="C34" s="35">
        <f>C35</f>
        <v>3119.9</v>
      </c>
      <c r="D34" s="23">
        <f t="shared" si="1"/>
        <v>0.84609752128871296</v>
      </c>
    </row>
    <row r="35" spans="1:4">
      <c r="A35" s="17" t="s">
        <v>36</v>
      </c>
      <c r="B35" s="34">
        <v>3687.4</v>
      </c>
      <c r="C35" s="34">
        <v>3119.9</v>
      </c>
      <c r="D35" s="24">
        <f t="shared" si="1"/>
        <v>0.84609752128871296</v>
      </c>
    </row>
    <row r="36" spans="1:4" ht="26.4">
      <c r="A36" s="19" t="s">
        <v>37</v>
      </c>
      <c r="B36" s="35">
        <f>B37</f>
        <v>4427.2</v>
      </c>
      <c r="C36" s="35">
        <f t="shared" ref="C36" si="2">C37</f>
        <v>3501.1</v>
      </c>
      <c r="D36" s="23">
        <f t="shared" si="1"/>
        <v>0.79081586555836647</v>
      </c>
    </row>
    <row r="37" spans="1:4" ht="39.6">
      <c r="A37" s="15" t="s">
        <v>101</v>
      </c>
      <c r="B37" s="34">
        <v>4427.2</v>
      </c>
      <c r="C37" s="34">
        <v>3501.1</v>
      </c>
      <c r="D37" s="24">
        <f t="shared" si="1"/>
        <v>0.79081586555836647</v>
      </c>
    </row>
    <row r="38" spans="1:4">
      <c r="A38" s="20" t="s">
        <v>38</v>
      </c>
      <c r="B38" s="36">
        <f>SUM(B39:B39)+B41+B40</f>
        <v>110739.2</v>
      </c>
      <c r="C38" s="36">
        <f>SUM(C39:C39)+C41+C40</f>
        <v>62356.2</v>
      </c>
      <c r="D38" s="23">
        <f t="shared" si="1"/>
        <v>0.56309057677859331</v>
      </c>
    </row>
    <row r="39" spans="1:4">
      <c r="A39" s="17" t="s">
        <v>39</v>
      </c>
      <c r="B39" s="34">
        <v>19915.099999999999</v>
      </c>
      <c r="C39" s="34">
        <v>16929.599999999999</v>
      </c>
      <c r="D39" s="24">
        <f t="shared" si="1"/>
        <v>0.85008862621829662</v>
      </c>
    </row>
    <row r="40" spans="1:4">
      <c r="A40" s="17" t="s">
        <v>40</v>
      </c>
      <c r="B40" s="34">
        <v>88113.3</v>
      </c>
      <c r="C40" s="34">
        <v>43574.400000000001</v>
      </c>
      <c r="D40" s="24">
        <f t="shared" si="1"/>
        <v>0.49452693293747935</v>
      </c>
    </row>
    <row r="41" spans="1:4">
      <c r="A41" s="21" t="s">
        <v>41</v>
      </c>
      <c r="B41" s="34">
        <v>2710.8</v>
      </c>
      <c r="C41" s="34">
        <v>1852.2</v>
      </c>
      <c r="D41" s="24">
        <f t="shared" si="1"/>
        <v>0.68326693227091628</v>
      </c>
    </row>
    <row r="42" spans="1:4">
      <c r="A42" s="18" t="s">
        <v>22</v>
      </c>
      <c r="B42" s="35">
        <f>B43+B44+B45+B46</f>
        <v>490151.6</v>
      </c>
      <c r="C42" s="35">
        <f>C43+C44+C45+C46</f>
        <v>231605.09999999998</v>
      </c>
      <c r="D42" s="23">
        <f t="shared" si="1"/>
        <v>0.4725172783277663</v>
      </c>
    </row>
    <row r="43" spans="1:4">
      <c r="A43" s="17" t="s">
        <v>42</v>
      </c>
      <c r="B43" s="34">
        <v>383067.6</v>
      </c>
      <c r="C43" s="34">
        <v>159852.1</v>
      </c>
      <c r="D43" s="24">
        <f t="shared" si="1"/>
        <v>0.41729475424181012</v>
      </c>
    </row>
    <row r="44" spans="1:4">
      <c r="A44" s="17" t="s">
        <v>43</v>
      </c>
      <c r="B44" s="34">
        <v>35688.300000000003</v>
      </c>
      <c r="C44" s="34">
        <v>15259.9</v>
      </c>
      <c r="D44" s="24">
        <f t="shared" si="1"/>
        <v>0.42758831325672553</v>
      </c>
    </row>
    <row r="45" spans="1:4">
      <c r="A45" s="17" t="s">
        <v>44</v>
      </c>
      <c r="B45" s="34">
        <v>44432.9</v>
      </c>
      <c r="C45" s="34">
        <v>36607.300000000003</v>
      </c>
      <c r="D45" s="24">
        <f t="shared" si="1"/>
        <v>0.82387825237605472</v>
      </c>
    </row>
    <row r="46" spans="1:4" ht="26.4">
      <c r="A46" s="17" t="s">
        <v>45</v>
      </c>
      <c r="B46" s="34">
        <v>26962.799999999999</v>
      </c>
      <c r="C46" s="34">
        <v>19885.8</v>
      </c>
      <c r="D46" s="24">
        <f t="shared" si="1"/>
        <v>0.73752725978014155</v>
      </c>
    </row>
    <row r="47" spans="1:4">
      <c r="A47" s="18" t="s">
        <v>15</v>
      </c>
      <c r="B47" s="35">
        <f>B48+B49+B51+B52+B50</f>
        <v>717895.4</v>
      </c>
      <c r="C47" s="35">
        <f>C48+C49+C51+C52+C50</f>
        <v>614506</v>
      </c>
      <c r="D47" s="23">
        <f t="shared" si="1"/>
        <v>0.85598264036794214</v>
      </c>
    </row>
    <row r="48" spans="1:4">
      <c r="A48" s="17" t="s">
        <v>46</v>
      </c>
      <c r="B48" s="34">
        <v>292127.3</v>
      </c>
      <c r="C48" s="34">
        <v>248496.1</v>
      </c>
      <c r="D48" s="24">
        <f t="shared" si="1"/>
        <v>0.85064319562053947</v>
      </c>
    </row>
    <row r="49" spans="1:4">
      <c r="A49" s="17" t="s">
        <v>47</v>
      </c>
      <c r="B49" s="34">
        <v>256729.2</v>
      </c>
      <c r="C49" s="34">
        <v>224677.2</v>
      </c>
      <c r="D49" s="24">
        <f t="shared" si="1"/>
        <v>0.87515249531412864</v>
      </c>
    </row>
    <row r="50" spans="1:4">
      <c r="A50" s="17" t="s">
        <v>64</v>
      </c>
      <c r="B50" s="34">
        <v>88955.199999999997</v>
      </c>
      <c r="C50" s="34">
        <v>73718.600000000006</v>
      </c>
      <c r="D50" s="24">
        <f t="shared" si="1"/>
        <v>0.82871602784322906</v>
      </c>
    </row>
    <row r="51" spans="1:4">
      <c r="A51" s="17" t="s">
        <v>48</v>
      </c>
      <c r="B51" s="34">
        <v>28919.3</v>
      </c>
      <c r="C51" s="34">
        <v>26212</v>
      </c>
      <c r="D51" s="24">
        <f t="shared" si="1"/>
        <v>0.90638431773936434</v>
      </c>
    </row>
    <row r="52" spans="1:4">
      <c r="A52" s="17" t="s">
        <v>49</v>
      </c>
      <c r="B52" s="34">
        <v>51164.4</v>
      </c>
      <c r="C52" s="34">
        <v>41402.1</v>
      </c>
      <c r="D52" s="24">
        <f t="shared" si="1"/>
        <v>0.80919741069962703</v>
      </c>
    </row>
    <row r="53" spans="1:4">
      <c r="A53" s="18" t="s">
        <v>50</v>
      </c>
      <c r="B53" s="35">
        <f>SUM(B54:B55)-0.1</f>
        <v>118668.09999999999</v>
      </c>
      <c r="C53" s="35">
        <f>SUM(C54:C55)</f>
        <v>93788</v>
      </c>
      <c r="D53" s="23">
        <f t="shared" si="1"/>
        <v>0.79033876838004491</v>
      </c>
    </row>
    <row r="54" spans="1:4">
      <c r="A54" s="17" t="s">
        <v>51</v>
      </c>
      <c r="B54" s="34">
        <v>86745.7</v>
      </c>
      <c r="C54" s="34">
        <v>67816</v>
      </c>
      <c r="D54" s="24">
        <f t="shared" si="1"/>
        <v>0.78177938503003608</v>
      </c>
    </row>
    <row r="55" spans="1:4">
      <c r="A55" s="17" t="s">
        <v>52</v>
      </c>
      <c r="B55" s="34">
        <v>31922.5</v>
      </c>
      <c r="C55" s="34">
        <v>25972</v>
      </c>
      <c r="D55" s="24">
        <f t="shared" si="1"/>
        <v>0.81359542642336913</v>
      </c>
    </row>
    <row r="56" spans="1:4">
      <c r="A56" s="18" t="s">
        <v>53</v>
      </c>
      <c r="B56" s="35">
        <f>B57</f>
        <v>475.1</v>
      </c>
      <c r="C56" s="35">
        <f>C57</f>
        <v>145.6</v>
      </c>
      <c r="D56" s="23">
        <f t="shared" si="1"/>
        <v>0.30646179751631231</v>
      </c>
    </row>
    <row r="57" spans="1:4">
      <c r="A57" s="17" t="s">
        <v>54</v>
      </c>
      <c r="B57" s="34">
        <v>475.1</v>
      </c>
      <c r="C57" s="34">
        <v>145.6</v>
      </c>
      <c r="D57" s="24">
        <f t="shared" si="1"/>
        <v>0.30646179751631231</v>
      </c>
    </row>
    <row r="58" spans="1:4">
      <c r="A58" s="18" t="s">
        <v>55</v>
      </c>
      <c r="B58" s="35">
        <f>B59+B60+B61+B62+0.1</f>
        <v>45015.599999999991</v>
      </c>
      <c r="C58" s="35">
        <f>C59+C60+C61+C62</f>
        <v>26830.7</v>
      </c>
      <c r="D58" s="23">
        <f t="shared" si="1"/>
        <v>0.59603115364451453</v>
      </c>
    </row>
    <row r="59" spans="1:4">
      <c r="A59" s="17" t="s">
        <v>56</v>
      </c>
      <c r="B59" s="34">
        <v>1813</v>
      </c>
      <c r="C59" s="34">
        <v>1527.6</v>
      </c>
      <c r="D59" s="24">
        <f t="shared" si="1"/>
        <v>0.84258135686707114</v>
      </c>
    </row>
    <row r="60" spans="1:4">
      <c r="A60" s="17" t="s">
        <v>57</v>
      </c>
      <c r="B60" s="34">
        <v>33779.1</v>
      </c>
      <c r="C60" s="34">
        <v>23307.3</v>
      </c>
      <c r="D60" s="24">
        <f t="shared" si="1"/>
        <v>0.68999174045489664</v>
      </c>
    </row>
    <row r="61" spans="1:4">
      <c r="A61" s="17" t="s">
        <v>58</v>
      </c>
      <c r="B61" s="34">
        <v>8668.7999999999993</v>
      </c>
      <c r="C61" s="34">
        <v>1567.9</v>
      </c>
      <c r="D61" s="24">
        <f t="shared" si="1"/>
        <v>0.18086701734957553</v>
      </c>
    </row>
    <row r="62" spans="1:4">
      <c r="A62" s="17" t="s">
        <v>59</v>
      </c>
      <c r="B62" s="34">
        <v>754.6</v>
      </c>
      <c r="C62" s="34">
        <v>427.9</v>
      </c>
      <c r="D62" s="24">
        <f t="shared" si="1"/>
        <v>0.56705539358600576</v>
      </c>
    </row>
    <row r="63" spans="1:4">
      <c r="A63" s="18" t="s">
        <v>23</v>
      </c>
      <c r="B63" s="35">
        <f>SUM(B64:B66)</f>
        <v>37262.199999999997</v>
      </c>
      <c r="C63" s="35">
        <f>SUM(C64:C66)</f>
        <v>28474.1</v>
      </c>
      <c r="D63" s="23">
        <f t="shared" si="1"/>
        <v>0.76415509551234229</v>
      </c>
    </row>
    <row r="64" spans="1:4">
      <c r="A64" s="17" t="s">
        <v>60</v>
      </c>
      <c r="B64" s="34">
        <v>22075.599999999999</v>
      </c>
      <c r="C64" s="34">
        <v>18685.099999999999</v>
      </c>
      <c r="D64" s="24">
        <f t="shared" si="1"/>
        <v>0.84641414049901242</v>
      </c>
    </row>
    <row r="65" spans="1:9">
      <c r="A65" s="17" t="s">
        <v>61</v>
      </c>
      <c r="B65" s="34">
        <v>12398</v>
      </c>
      <c r="C65" s="34">
        <v>7646.5</v>
      </c>
      <c r="D65" s="24">
        <f t="shared" si="1"/>
        <v>0.61675270204871757</v>
      </c>
    </row>
    <row r="66" spans="1:9" ht="26.4">
      <c r="A66" s="17" t="s">
        <v>62</v>
      </c>
      <c r="B66" s="34">
        <v>2788.6</v>
      </c>
      <c r="C66" s="34">
        <v>2142.5</v>
      </c>
      <c r="D66" s="24">
        <f t="shared" si="1"/>
        <v>0.76830667718568457</v>
      </c>
      <c r="H66" s="30"/>
    </row>
    <row r="67" spans="1:9" ht="26.4" hidden="1">
      <c r="A67" s="18" t="s">
        <v>82</v>
      </c>
      <c r="B67" s="35">
        <f>B68</f>
        <v>0</v>
      </c>
      <c r="C67" s="35">
        <f>C68</f>
        <v>0</v>
      </c>
      <c r="D67" s="24" t="e">
        <f t="shared" si="1"/>
        <v>#DIV/0!</v>
      </c>
      <c r="H67" s="30"/>
    </row>
    <row r="68" spans="1:9" ht="26.4" hidden="1">
      <c r="A68" s="17" t="s">
        <v>83</v>
      </c>
      <c r="B68" s="34"/>
      <c r="C68" s="34"/>
      <c r="D68" s="24" t="e">
        <f t="shared" si="1"/>
        <v>#DIV/0!</v>
      </c>
      <c r="G68" s="32"/>
      <c r="H68" s="32"/>
    </row>
    <row r="69" spans="1:9" ht="26.4">
      <c r="A69" s="18" t="s">
        <v>83</v>
      </c>
      <c r="B69" s="35">
        <v>6.5</v>
      </c>
      <c r="C69" s="35">
        <v>6.5</v>
      </c>
      <c r="D69" s="23">
        <f t="shared" si="1"/>
        <v>1</v>
      </c>
      <c r="G69" s="32"/>
      <c r="H69" s="32"/>
    </row>
    <row r="70" spans="1:9">
      <c r="A70" s="7" t="s">
        <v>21</v>
      </c>
      <c r="B70" s="37">
        <f>B26+B34+B36+B38+B42+B47+B53+B56+B58+B63+B67+B69</f>
        <v>1612726.0000000002</v>
      </c>
      <c r="C70" s="37">
        <f>C26+C34+C36+C38+C42+C47+C53+C56+C58+C63+C67+C69</f>
        <v>1119672.5000000002</v>
      </c>
      <c r="D70" s="23">
        <f t="shared" si="1"/>
        <v>0.69427323674325336</v>
      </c>
      <c r="F70" s="30"/>
      <c r="H70" s="1"/>
      <c r="I70" s="1"/>
    </row>
    <row r="71" spans="1:9">
      <c r="A71" s="7"/>
      <c r="B71" s="8"/>
      <c r="C71" s="8"/>
      <c r="D71" s="28"/>
      <c r="F71" s="1"/>
      <c r="G71" s="1"/>
      <c r="H71" s="30"/>
    </row>
    <row r="72" spans="1:9" ht="15.6">
      <c r="A72" s="65" t="s">
        <v>65</v>
      </c>
      <c r="B72" s="65"/>
      <c r="C72" s="65"/>
      <c r="D72" s="65"/>
    </row>
    <row r="73" spans="1:9">
      <c r="A73" s="3" t="s">
        <v>2</v>
      </c>
      <c r="B73" s="3" t="s">
        <v>3</v>
      </c>
      <c r="C73" s="3" t="s">
        <v>4</v>
      </c>
      <c r="D73" s="3" t="s">
        <v>5</v>
      </c>
    </row>
    <row r="74" spans="1:9" ht="26.4">
      <c r="A74" s="26" t="s">
        <v>66</v>
      </c>
      <c r="B74" s="38">
        <v>703357.9</v>
      </c>
      <c r="C74" s="38">
        <v>590142.5</v>
      </c>
      <c r="D74" s="24">
        <f>C74/B74</f>
        <v>0.83903585926880186</v>
      </c>
    </row>
    <row r="75" spans="1:9" ht="39.6">
      <c r="A75" s="26" t="s">
        <v>67</v>
      </c>
      <c r="B75" s="38">
        <v>148892.29999999999</v>
      </c>
      <c r="C75" s="38">
        <v>118719.7</v>
      </c>
      <c r="D75" s="24">
        <f t="shared" ref="D75:D84" si="3">C75/B75</f>
        <v>0.79735285169212922</v>
      </c>
    </row>
    <row r="76" spans="1:9" ht="39.6">
      <c r="A76" s="26" t="s">
        <v>68</v>
      </c>
      <c r="B76" s="38">
        <v>56843.9</v>
      </c>
      <c r="C76" s="38">
        <v>45626.5</v>
      </c>
      <c r="D76" s="24">
        <f t="shared" si="3"/>
        <v>0.8026630825822999</v>
      </c>
    </row>
    <row r="77" spans="1:9" ht="52.8">
      <c r="A77" s="26" t="s">
        <v>69</v>
      </c>
      <c r="B77" s="38">
        <v>410633.6</v>
      </c>
      <c r="C77" s="38">
        <v>175789.8</v>
      </c>
      <c r="D77" s="24">
        <f t="shared" si="3"/>
        <v>0.42809404783242289</v>
      </c>
      <c r="F77" s="1"/>
    </row>
    <row r="78" spans="1:9" ht="26.4">
      <c r="A78" s="26" t="s">
        <v>70</v>
      </c>
      <c r="B78" s="38">
        <v>1813</v>
      </c>
      <c r="C78" s="38">
        <v>1527.6</v>
      </c>
      <c r="D78" s="24">
        <f t="shared" si="3"/>
        <v>0.84258135686707114</v>
      </c>
    </row>
    <row r="79" spans="1:9" ht="39.6">
      <c r="A79" s="26" t="s">
        <v>71</v>
      </c>
      <c r="B79" s="38">
        <v>106798.1</v>
      </c>
      <c r="C79" s="38">
        <v>59298</v>
      </c>
      <c r="D79" s="24">
        <f t="shared" si="3"/>
        <v>0.55523459687016896</v>
      </c>
    </row>
    <row r="80" spans="1:9" ht="66">
      <c r="A80" s="26" t="s">
        <v>72</v>
      </c>
      <c r="B80" s="38">
        <v>74424.7</v>
      </c>
      <c r="C80" s="38">
        <v>49623.6</v>
      </c>
      <c r="D80" s="24">
        <f t="shared" si="3"/>
        <v>0.666762512982921</v>
      </c>
      <c r="G80" s="1"/>
    </row>
    <row r="81" spans="1:9" ht="26.4">
      <c r="A81" s="26" t="s">
        <v>73</v>
      </c>
      <c r="B81" s="38">
        <v>9713.9</v>
      </c>
      <c r="C81" s="38">
        <v>8057.1</v>
      </c>
      <c r="D81" s="24">
        <f t="shared" si="3"/>
        <v>0.82944028659961511</v>
      </c>
    </row>
    <row r="82" spans="1:9" ht="39.6">
      <c r="A82" s="26" t="s">
        <v>74</v>
      </c>
      <c r="B82" s="38">
        <v>1628</v>
      </c>
      <c r="C82" s="38">
        <v>1330.1</v>
      </c>
      <c r="D82" s="24">
        <f t="shared" si="3"/>
        <v>0.817014742014742</v>
      </c>
      <c r="F82" s="1"/>
      <c r="G82" s="1"/>
      <c r="H82" s="29"/>
    </row>
    <row r="83" spans="1:9" ht="39.6">
      <c r="A83" s="26" t="s">
        <v>80</v>
      </c>
      <c r="B83" s="38">
        <v>20279.900000000001</v>
      </c>
      <c r="C83" s="38">
        <v>18535.8</v>
      </c>
      <c r="D83" s="24">
        <f t="shared" si="3"/>
        <v>0.91399858973663572</v>
      </c>
      <c r="F83" s="1"/>
      <c r="G83" s="1"/>
      <c r="H83" s="29"/>
    </row>
    <row r="84" spans="1:9">
      <c r="A84" s="27" t="s">
        <v>75</v>
      </c>
      <c r="B84" s="38">
        <v>78340.600000000006</v>
      </c>
      <c r="C84" s="38">
        <v>51021.8</v>
      </c>
      <c r="D84" s="24">
        <f t="shared" si="3"/>
        <v>0.65128171088809628</v>
      </c>
      <c r="F84" s="64"/>
      <c r="G84" s="46"/>
    </row>
    <row r="85" spans="1:9">
      <c r="A85" s="7" t="s">
        <v>21</v>
      </c>
      <c r="B85" s="37">
        <f>SUM(B74:B84)+0.1</f>
        <v>1612726</v>
      </c>
      <c r="C85" s="37">
        <f>SUM(C74:C84)</f>
        <v>1119672.5000000002</v>
      </c>
      <c r="D85" s="23">
        <f>C85/B85</f>
        <v>0.69427323674325347</v>
      </c>
      <c r="F85" s="1"/>
      <c r="G85" s="1"/>
      <c r="I85" s="30"/>
    </row>
    <row r="86" spans="1:9">
      <c r="A86" s="2"/>
      <c r="B86" s="2"/>
      <c r="C86" s="25"/>
      <c r="D86" s="2"/>
      <c r="F86" s="30"/>
      <c r="G86" s="30"/>
    </row>
    <row r="87" spans="1:9" ht="13.8">
      <c r="A87" s="54" t="s">
        <v>94</v>
      </c>
      <c r="B87" s="58">
        <f>B23-B70</f>
        <v>-208783.70000000019</v>
      </c>
      <c r="C87" s="58">
        <f>C23-C70</f>
        <v>20173.499999999534</v>
      </c>
      <c r="D87" s="7"/>
      <c r="E87" s="30"/>
      <c r="F87" s="30"/>
    </row>
    <row r="88" spans="1:9" ht="27.6">
      <c r="A88" s="54" t="s">
        <v>95</v>
      </c>
      <c r="B88" s="57">
        <f>B89-B90</f>
        <v>-6000</v>
      </c>
      <c r="C88" s="57">
        <v>-6000</v>
      </c>
      <c r="D88" s="4"/>
      <c r="E88" s="30"/>
      <c r="F88" s="30"/>
    </row>
    <row r="89" spans="1:9" ht="27.6">
      <c r="A89" s="56" t="s">
        <v>90</v>
      </c>
      <c r="B89" s="57"/>
      <c r="C89" s="57"/>
      <c r="D89" s="4"/>
      <c r="E89" s="30"/>
      <c r="F89" s="30"/>
    </row>
    <row r="90" spans="1:9" ht="27.6">
      <c r="A90" s="56" t="s">
        <v>91</v>
      </c>
      <c r="B90" s="57">
        <v>6000</v>
      </c>
      <c r="C90" s="57">
        <v>6000</v>
      </c>
      <c r="D90" s="4"/>
      <c r="E90" s="30"/>
      <c r="F90" s="30"/>
    </row>
    <row r="91" spans="1:9" ht="27.6">
      <c r="A91" s="54" t="s">
        <v>96</v>
      </c>
      <c r="B91" s="58">
        <f>B92+B93</f>
        <v>214783.70000000019</v>
      </c>
      <c r="C91" s="58">
        <f>C92+C93</f>
        <v>-14173.499999999534</v>
      </c>
      <c r="D91" s="4"/>
      <c r="E91" s="30"/>
      <c r="F91" s="30"/>
    </row>
    <row r="92" spans="1:9" ht="13.8">
      <c r="A92" s="55" t="s">
        <v>92</v>
      </c>
      <c r="B92" s="57">
        <f>-B23</f>
        <v>-1403942.3</v>
      </c>
      <c r="C92" s="57">
        <f>-C23</f>
        <v>-1139845.9999999998</v>
      </c>
      <c r="D92" s="4"/>
      <c r="E92" s="30"/>
      <c r="F92" s="30"/>
    </row>
    <row r="93" spans="1:9" ht="13.8">
      <c r="A93" s="55" t="s">
        <v>93</v>
      </c>
      <c r="B93" s="57">
        <f>B70+B90</f>
        <v>1618726.0000000002</v>
      </c>
      <c r="C93" s="57">
        <f>C85+C90</f>
        <v>1125672.5000000002</v>
      </c>
      <c r="D93" s="4"/>
      <c r="E93" s="30"/>
      <c r="F93" s="30"/>
    </row>
    <row r="94" spans="1:9" ht="27.6">
      <c r="A94" s="54" t="s">
        <v>97</v>
      </c>
      <c r="B94" s="58">
        <f>B88+B91</f>
        <v>208783.70000000019</v>
      </c>
      <c r="C94" s="58">
        <f>C88+C91</f>
        <v>-20173.499999999534</v>
      </c>
      <c r="D94" s="4"/>
      <c r="E94" s="30"/>
      <c r="F94" s="30"/>
    </row>
    <row r="95" spans="1:9" ht="13.8">
      <c r="A95" s="59"/>
      <c r="B95" s="60"/>
      <c r="C95" s="60"/>
      <c r="D95" s="11"/>
      <c r="E95" s="30"/>
      <c r="F95" s="30"/>
    </row>
    <row r="96" spans="1:9">
      <c r="A96" s="2"/>
      <c r="B96" s="33"/>
      <c r="C96" s="33"/>
      <c r="D96" s="2"/>
      <c r="E96" s="30"/>
      <c r="F96" s="30"/>
    </row>
    <row r="97" spans="1:4">
      <c r="A97" s="2" t="s">
        <v>78</v>
      </c>
      <c r="B97" s="9"/>
      <c r="C97" s="9"/>
      <c r="D97" s="2"/>
    </row>
    <row r="98" spans="1:4">
      <c r="A98" s="2" t="s">
        <v>19</v>
      </c>
      <c r="B98" s="10" t="s">
        <v>84</v>
      </c>
      <c r="C98" s="2"/>
      <c r="D98" s="2"/>
    </row>
    <row r="99" spans="1:4">
      <c r="A99" s="2" t="s">
        <v>16</v>
      </c>
      <c r="B99" s="10" t="s">
        <v>85</v>
      </c>
      <c r="C99" s="2"/>
      <c r="D99" s="2"/>
    </row>
    <row r="100" spans="1:4">
      <c r="A100" s="2" t="s">
        <v>22</v>
      </c>
      <c r="B100" s="10" t="s">
        <v>79</v>
      </c>
      <c r="C100" s="2"/>
      <c r="D100" s="2"/>
    </row>
    <row r="101" spans="1:4">
      <c r="A101" s="11" t="s">
        <v>15</v>
      </c>
      <c r="B101" s="10" t="s">
        <v>86</v>
      </c>
      <c r="C101" s="2"/>
      <c r="D101" s="2"/>
    </row>
    <row r="102" spans="1:4">
      <c r="A102" s="12" t="s">
        <v>51</v>
      </c>
      <c r="B102" s="10" t="s">
        <v>87</v>
      </c>
      <c r="C102" s="2"/>
      <c r="D102" s="2"/>
    </row>
    <row r="103" spans="1:4">
      <c r="A103" s="13" t="s">
        <v>23</v>
      </c>
      <c r="B103" s="10" t="s">
        <v>88</v>
      </c>
      <c r="C103" s="2"/>
      <c r="D103" s="2"/>
    </row>
    <row r="104" spans="1:4">
      <c r="A104" s="13" t="s">
        <v>17</v>
      </c>
      <c r="B104" s="10" t="s">
        <v>89</v>
      </c>
      <c r="C104" s="2"/>
      <c r="D104" s="2"/>
    </row>
    <row r="105" spans="1:4">
      <c r="A105" s="13"/>
      <c r="B105" s="10"/>
      <c r="C105" s="2"/>
      <c r="D105" s="2"/>
    </row>
    <row r="106" spans="1:4">
      <c r="A106" s="14" t="s">
        <v>63</v>
      </c>
      <c r="B106" s="10" t="s">
        <v>103</v>
      </c>
      <c r="C106" s="2"/>
      <c r="D106" s="2"/>
    </row>
    <row r="107" spans="1:4">
      <c r="A107" s="2"/>
      <c r="B107" s="2"/>
      <c r="C107" s="2"/>
      <c r="D107" s="2"/>
    </row>
    <row r="108" spans="1:4">
      <c r="A108" s="2"/>
      <c r="B108" s="2"/>
      <c r="C108" s="2"/>
      <c r="D108" s="2"/>
    </row>
    <row r="109" spans="1:4">
      <c r="A109" s="2" t="s">
        <v>18</v>
      </c>
      <c r="B109" s="2"/>
      <c r="C109" s="2"/>
      <c r="D109" s="2"/>
    </row>
    <row r="113" spans="2:3">
      <c r="B113" s="30"/>
      <c r="C113" s="30"/>
    </row>
  </sheetData>
  <mergeCells count="5">
    <mergeCell ref="A72:D72"/>
    <mergeCell ref="A25:D25"/>
    <mergeCell ref="A6:D6"/>
    <mergeCell ref="A2:D2"/>
    <mergeCell ref="A3:D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1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Марина А. Богославская</cp:lastModifiedBy>
  <cp:lastPrinted>2021-12-01T04:57:15Z</cp:lastPrinted>
  <dcterms:created xsi:type="dcterms:W3CDTF">1996-10-08T23:32:33Z</dcterms:created>
  <dcterms:modified xsi:type="dcterms:W3CDTF">2021-12-01T08:26:00Z</dcterms:modified>
</cp:coreProperties>
</file>