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7115" windowHeight="12780" activeTab="0"/>
  </bookViews>
  <sheets>
    <sheet name="2012" sheetId="1" r:id="rId1"/>
  </sheets>
  <definedNames>
    <definedName name="_xlnm.Print_Titles" localSheetId="0">'2012'!$19:$20</definedName>
  </definedNames>
  <calcPr fullCalcOnLoad="1"/>
</workbook>
</file>

<file path=xl/sharedStrings.xml><?xml version="1.0" encoding="utf-8"?>
<sst xmlns="http://schemas.openxmlformats.org/spreadsheetml/2006/main" count="153" uniqueCount="148">
  <si>
    <t>0800</t>
  </si>
  <si>
    <t>Культура</t>
  </si>
  <si>
    <t>0801</t>
  </si>
  <si>
    <t>0900</t>
  </si>
  <si>
    <t>Физическая культура и спорт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</si>
  <si>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</si>
  <si>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</si>
  <si>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</si>
  <si>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</si>
  <si>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</si>
  <si>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</si>
  <si>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</si>
  <si>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</si>
  <si>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</si>
  <si>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</si>
  <si>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Транспорт</t>
  </si>
  <si>
    <t>0408</t>
  </si>
  <si>
    <t>Другие вопросы в области национальной экономики</t>
  </si>
  <si>
    <t>0412</t>
  </si>
  <si>
    <t>Всего</t>
  </si>
  <si>
    <t>Другие вопросы в области социальной политики</t>
  </si>
  <si>
    <t>Национальная экономика</t>
  </si>
  <si>
    <t>0400</t>
  </si>
  <si>
    <t>(тыс. рублей)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</si>
  <si>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</si>
  <si>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</si>
  <si>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</si>
  <si>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</si>
  <si>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</si>
  <si>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</si>
  <si>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</si>
  <si>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6</t>
  </si>
  <si>
    <t>7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</si>
  <si>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</si>
  <si>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</si>
  <si>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</si>
  <si>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</si>
  <si>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</si>
  <si>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</t>
  </si>
  <si>
    <t>0103</t>
  </si>
  <si>
    <t>15</t>
  </si>
  <si>
    <t>16</t>
  </si>
  <si>
    <t>17</t>
  </si>
  <si>
    <t>18</t>
  </si>
  <si>
    <t>20</t>
  </si>
  <si>
    <t>21</t>
  </si>
  <si>
    <t>22</t>
  </si>
  <si>
    <t>23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</si>
  <si>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</si>
  <si>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24</t>
  </si>
  <si>
    <t>0106</t>
  </si>
  <si>
    <t>25</t>
  </si>
  <si>
    <t>26</t>
  </si>
  <si>
    <t>27</t>
  </si>
  <si>
    <t>28</t>
  </si>
  <si>
    <t>29</t>
  </si>
  <si>
    <t>30</t>
  </si>
  <si>
    <t>35</t>
  </si>
  <si>
    <t>36</t>
  </si>
  <si>
    <t>37</t>
  </si>
  <si>
    <t>38</t>
  </si>
  <si>
    <t>39</t>
  </si>
  <si>
    <t>Резервные фонды</t>
  </si>
  <si>
    <t>1004</t>
  </si>
  <si>
    <t>1006</t>
  </si>
  <si>
    <t>Охрана семьи и детства</t>
  </si>
  <si>
    <t>Жилищно-коммунальное хозяйство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</si>
  <si>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</si>
  <si>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</si>
  <si>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</si>
  <si>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</si>
  <si>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</si>
  <si>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</si>
  <si>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</si>
  <si>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</si>
  <si>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</si>
  <si>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</si>
  <si>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</si>
  <si>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</si>
  <si>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</si>
  <si>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</si>
  <si>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</si>
  <si>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Благоустройство</t>
  </si>
  <si>
    <t>О503</t>
  </si>
  <si>
    <t>31</t>
  </si>
  <si>
    <t>0111</t>
  </si>
  <si>
    <t>Культура и кинематография</t>
  </si>
  <si>
    <t>Другие вопросы в области культуры, кинематографии</t>
  </si>
  <si>
    <t>Здравоохранение</t>
  </si>
  <si>
    <t>1100</t>
  </si>
  <si>
    <t>Массовый спорт</t>
  </si>
  <si>
    <t>1102</t>
  </si>
  <si>
    <t>Другие вопросы в области физической культуры и спорта</t>
  </si>
  <si>
    <t>1105</t>
  </si>
  <si>
    <t>10</t>
  </si>
  <si>
    <t>11</t>
  </si>
  <si>
    <t>Национальная безопасность и правоохранительная деятельность</t>
  </si>
  <si>
    <t>О300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</si>
  <si>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</si>
  <si>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О309</t>
  </si>
  <si>
    <t>5</t>
  </si>
  <si>
    <t>0804</t>
  </si>
  <si>
    <t>Приложение 9</t>
  </si>
  <si>
    <t>13</t>
  </si>
  <si>
    <t>34</t>
  </si>
  <si>
    <t>Другие вопросы в области здравоохранения</t>
  </si>
  <si>
    <t>О909</t>
  </si>
  <si>
    <t>8</t>
  </si>
  <si>
    <t>к  решению  Дивногорского городского  Совета  депутатов</t>
  </si>
  <si>
    <t>Другие общегосударственные расходы</t>
  </si>
  <si>
    <t>О113</t>
  </si>
  <si>
    <t>Национальная оборона</t>
  </si>
  <si>
    <t>О200</t>
  </si>
  <si>
    <t>Мобилизационная и вневойсковая подготовка</t>
  </si>
  <si>
    <t>О203</t>
  </si>
  <si>
    <t>Дорожное хозяйство</t>
  </si>
  <si>
    <t>О409</t>
  </si>
  <si>
    <t xml:space="preserve">Физическая культура </t>
  </si>
  <si>
    <t>1101</t>
  </si>
  <si>
    <t>40</t>
  </si>
  <si>
    <t>41</t>
  </si>
  <si>
    <t>42</t>
  </si>
  <si>
    <t>2016 год</t>
  </si>
  <si>
    <t>Условно утвержденные расходы</t>
  </si>
  <si>
    <t>9999</t>
  </si>
  <si>
    <t>19</t>
  </si>
  <si>
    <t>2017 год</t>
  </si>
  <si>
    <t>12</t>
  </si>
  <si>
    <t>32</t>
  </si>
  <si>
    <t>33</t>
  </si>
  <si>
    <t>«О  бюджете  города  Дивногорска  на  2016 год</t>
  </si>
  <si>
    <t>и  плановый  период 2017 - 2018 годов""</t>
  </si>
  <si>
    <t>2018 год</t>
  </si>
  <si>
    <t>43</t>
  </si>
  <si>
    <t>Судебная система</t>
  </si>
  <si>
    <t>0105</t>
  </si>
  <si>
    <t xml:space="preserve">Распределение расходов  бюджета г.Дивногорска  по разделам и 
подразделам классификации расходов бюджетов Российской Федерации 
на 2016 - 2018 годы </t>
  </si>
  <si>
    <t>Жилищное хозяйство</t>
  </si>
  <si>
    <t>0501</t>
  </si>
  <si>
    <t>от  17  декабря  2015 г. № 4 - 23 - ГС</t>
  </si>
  <si>
    <t>44</t>
  </si>
  <si>
    <t>Обеспечение пожарной безопасности</t>
  </si>
  <si>
    <t>О310</t>
  </si>
  <si>
    <t>"О  внесении  изменений  в  решение  Дивногорского городского</t>
  </si>
  <si>
    <t>Совета  депутатов  от  17 декабря  2015  г.  № 4-23-ГС</t>
  </si>
  <si>
    <t>"О  бюджете  города  Дивногорска  на  2016 год</t>
  </si>
  <si>
    <t>Приложение 4</t>
  </si>
  <si>
    <t>от 27 сентября  2016г. № 9 - 105 - ГС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</si>
</sst>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.0_р_._-;\-* #,##0.0_р_._-;_-* &quot;-&quot;??_р_._-;_-@_-"/>
    <numFmt numFmtId="170" formatCode="_-* #,##0.0_р_._-;\-* #,##0.0_р_._-;_-* &quot;-&quot;?_р_._-;_-@_-"/>
  </numFmts>
  <fonts count="11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Helv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Font="1" applyFill="1" applyAlignment="1">
      <alignment horizontal="right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/>
    </xf>
    <xf numFmtId="49" fontId="0" fillId="0" borderId="0" xfId="0" applyNumberFormat="1" applyAlignment="1">
      <alignment vertical="top"/>
    </xf>
    <xf numFmtId="0" fontId="1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justify" wrapText="1"/>
    </xf>
    <xf numFmtId="49" fontId="2" fillId="0" borderId="1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2" xfId="0" applyNumberFormat="1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49" fontId="2" fillId="0" borderId="3" xfId="0" applyNumberFormat="1" applyFont="1" applyBorder="1" applyAlignment="1">
      <alignment horizontal="center" wrapText="1"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6" fillId="0" borderId="3" xfId="0" applyNumberFormat="1" applyFont="1" applyBorder="1" applyAlignment="1">
      <alignment horizontal="center" wrapText="1"/>
    </xf>
    <xf numFmtId="49" fontId="0" fillId="0" borderId="0" xfId="0" applyNumberFormat="1" applyAlignment="1">
      <alignment horizontal="center" vertical="top"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49" fontId="8" fillId="0" borderId="1" xfId="0" applyNumberFormat="1" applyFont="1" applyBorder="1" applyAlignment="1">
      <alignment horizontal="center" vertical="top"/>
    </xf>
    <xf numFmtId="164" fontId="8" fillId="0" borderId="1" xfId="0" applyNumberFormat="1" applyFont="1" applyBorder="1" applyAlignment="1">
      <alignment vertical="top"/>
    </xf>
    <xf numFmtId="49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wrapText="1"/>
    </xf>
    <xf numFmtId="49" fontId="8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center" wrapText="1"/>
    </xf>
    <xf numFmtId="164" fontId="8" fillId="0" borderId="2" xfId="0" applyNumberFormat="1" applyFont="1" applyBorder="1" applyAlignment="1">
      <alignment wrapText="1"/>
    </xf>
    <xf numFmtId="49" fontId="5" fillId="0" borderId="4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wrapText="1"/>
    </xf>
    <xf numFmtId="0" fontId="5" fillId="0" borderId="0" xfId="18" applyFont="1" applyAlignment="1">
      <alignment horizontal="right"/>
      <protection/>
    </xf>
    <xf numFmtId="0" fontId="8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2" fillId="0" borderId="1" xfId="0" applyFont="1" applyBorder="1" applyAlignment="1">
      <alignment horizontal="center" vertical="center"/>
    </xf>
    <xf numFmtId="164" fontId="0" fillId="0" borderId="0" xfId="0" applyNumberFormat="1" applyAlignment="1">
      <alignment/>
    </xf>
    <xf numFmtId="169" fontId="5" fillId="0" borderId="1" xfId="22" applyNumberFormat="1" applyFont="1" applyBorder="1" applyAlignment="1">
      <alignment/>
    </xf>
    <xf numFmtId="49" fontId="0" fillId="0" borderId="1" xfId="0" applyNumberFormat="1" applyBorder="1" applyAlignment="1">
      <alignment horizontal="center" vertical="top"/>
    </xf>
    <xf numFmtId="0" fontId="2" fillId="0" borderId="2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164" fontId="5" fillId="0" borderId="2" xfId="0" applyNumberFormat="1" applyFont="1" applyBorder="1" applyAlignment="1">
      <alignment wrapText="1"/>
    </xf>
    <xf numFmtId="0" fontId="8" fillId="0" borderId="0" xfId="21" applyFont="1" applyFill="1" applyAlignment="1">
      <alignment horizontal="right" vertical="top"/>
      <protection/>
    </xf>
    <xf numFmtId="0" fontId="5" fillId="0" borderId="0" xfId="18" applyFont="1" applyAlignment="1">
      <alignment horizontal="right" vertical="top"/>
      <protection/>
    </xf>
    <xf numFmtId="164" fontId="5" fillId="0" borderId="1" xfId="0" applyNumberFormat="1" applyFont="1" applyFill="1" applyBorder="1" applyAlignment="1">
      <alignment wrapText="1"/>
    </xf>
    <xf numFmtId="164" fontId="8" fillId="0" borderId="1" xfId="0" applyNumberFormat="1" applyFont="1" applyFill="1" applyBorder="1" applyAlignment="1">
      <alignment wrapText="1"/>
    </xf>
    <xf numFmtId="164" fontId="5" fillId="0" borderId="2" xfId="0" applyNumberFormat="1" applyFont="1" applyFill="1" applyBorder="1" applyAlignment="1">
      <alignment wrapText="1"/>
    </xf>
    <xf numFmtId="164" fontId="8" fillId="0" borderId="2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right"/>
    </xf>
  </cellXfs>
  <cellStyles count="10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Стиль 1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49"/>
  <sheetViews>
    <sheetView tabSelected="1" view="pageBreakPreview" zoomScaleSheetLayoutView="100" workbookViewId="0" topLeftCell="A1">
      <selection activeCell="F4" sqref="F4"/>
    </sheetView>
  </sheetViews>
  <sheetFormatPr defaultColWidth="9.00390625" defaultRowHeight="12.75"/>
  <cols>
    <col min="1" max="1" width="7.375" style="15" customWidth="1"/>
    <col min="2" max="2" width="55.25390625" style="2" customWidth="1"/>
    <col min="3" max="3" width="10.625" style="1" customWidth="1"/>
    <col min="4" max="4" width="11.75390625" style="0" customWidth="1"/>
    <col min="5" max="5" width="10.375" style="0" customWidth="1"/>
    <col min="7" max="7" width="1.12109375" style="0" customWidth="1"/>
  </cols>
  <sheetData>
    <row r="2" ht="12.75">
      <c r="F2" s="56" t="s">
        <v>146</v>
      </c>
    </row>
    <row r="3" ht="12.75">
      <c r="F3" s="28" t="s">
        <v>108</v>
      </c>
    </row>
    <row r="4" ht="12.75">
      <c r="F4" s="57" t="s">
        <v>147</v>
      </c>
    </row>
    <row r="5" ht="12.75">
      <c r="F5" s="28" t="s">
        <v>143</v>
      </c>
    </row>
    <row r="6" ht="12.75">
      <c r="F6" s="28" t="s">
        <v>144</v>
      </c>
    </row>
    <row r="7" ht="12.75">
      <c r="F7" s="28" t="s">
        <v>145</v>
      </c>
    </row>
    <row r="8" ht="12.75">
      <c r="F8" s="28" t="s">
        <v>131</v>
      </c>
    </row>
    <row r="10" spans="1:7" s="8" customFormat="1" ht="15.75">
      <c r="A10" s="11"/>
      <c r="E10" s="63" t="s">
        <v>102</v>
      </c>
      <c r="F10" s="63"/>
      <c r="G10" s="63"/>
    </row>
    <row r="11" spans="1:7" s="8" customFormat="1" ht="15.75">
      <c r="A11" s="11"/>
      <c r="B11" s="48"/>
      <c r="C11" s="48"/>
      <c r="D11" s="48"/>
      <c r="E11" s="47"/>
      <c r="F11" s="47"/>
      <c r="G11" s="28" t="s">
        <v>108</v>
      </c>
    </row>
    <row r="12" spans="1:7" s="8" customFormat="1" ht="15.75">
      <c r="A12" s="11"/>
      <c r="B12" s="48"/>
      <c r="C12" s="48"/>
      <c r="D12" s="48"/>
      <c r="E12" s="47"/>
      <c r="F12" s="47"/>
      <c r="G12" s="28" t="s">
        <v>130</v>
      </c>
    </row>
    <row r="13" spans="1:7" s="8" customFormat="1" ht="15.75">
      <c r="A13" s="11"/>
      <c r="B13" s="48"/>
      <c r="C13" s="48"/>
      <c r="D13" s="48"/>
      <c r="E13" s="47"/>
      <c r="F13" s="47"/>
      <c r="G13" s="28" t="s">
        <v>131</v>
      </c>
    </row>
    <row r="14" spans="1:7" s="8" customFormat="1" ht="15.75">
      <c r="A14" s="11"/>
      <c r="B14" s="48"/>
      <c r="C14" s="48"/>
      <c r="D14" s="48"/>
      <c r="E14" s="47"/>
      <c r="F14" s="46" t="s">
        <v>139</v>
      </c>
      <c r="G14" s="29"/>
    </row>
    <row r="15" spans="1:4" s="8" customFormat="1" ht="15.75">
      <c r="A15" s="12"/>
      <c r="D15" s="3"/>
    </row>
    <row r="16" spans="1:4" s="8" customFormat="1" ht="54" customHeight="1">
      <c r="A16" s="62" t="s">
        <v>136</v>
      </c>
      <c r="B16" s="62"/>
      <c r="C16" s="62"/>
      <c r="D16" s="62"/>
    </row>
    <row r="17" spans="1:4" s="8" customFormat="1" ht="15.75">
      <c r="A17" s="13"/>
      <c r="B17" s="9"/>
      <c r="C17" s="9"/>
      <c r="D17" s="9"/>
    </row>
    <row r="18" spans="1:4" s="8" customFormat="1" ht="15.75">
      <c r="A18" s="12"/>
      <c r="D18" s="10" t="s">
        <v>23</v>
      </c>
    </row>
    <row r="19" spans="1:6" ht="36" customHeight="1">
      <c r="A19" s="5" t="s">
        <v>24</v>
      </c>
      <c r="B19" s="5" t="s">
        <v>25</v>
      </c>
      <c r="C19" s="4" t="s">
        <v>26</v>
      </c>
      <c r="D19" s="6" t="s">
        <v>122</v>
      </c>
      <c r="E19" s="49" t="s">
        <v>126</v>
      </c>
      <c r="F19" s="49" t="s">
        <v>132</v>
      </c>
    </row>
    <row r="20" spans="1:6" ht="15.75">
      <c r="A20" s="14"/>
      <c r="B20" s="7" t="s">
        <v>27</v>
      </c>
      <c r="C20" s="7" t="s">
        <v>28</v>
      </c>
      <c r="D20" s="7" t="s">
        <v>29</v>
      </c>
      <c r="E20" s="33"/>
      <c r="F20" s="33"/>
    </row>
    <row r="21" spans="1:6" ht="15.75">
      <c r="A21" s="14" t="s">
        <v>27</v>
      </c>
      <c r="B21" s="16" t="s">
        <v>33</v>
      </c>
      <c r="C21" s="34" t="s">
        <v>34</v>
      </c>
      <c r="D21" s="35">
        <f>SUM(D22:D28)</f>
        <v>40799.90000000001</v>
      </c>
      <c r="E21" s="35">
        <f>SUM(E22:E28)</f>
        <v>31739.300000000003</v>
      </c>
      <c r="F21" s="35">
        <f>SUM(F22:F28)</f>
        <v>31739.300000000003</v>
      </c>
    </row>
    <row r="22" spans="1:6" ht="47.25">
      <c r="A22" s="18" t="s">
        <v>28</v>
      </c>
      <c r="B22" s="19" t="s">
        <v>35</v>
      </c>
      <c r="C22" s="36" t="s">
        <v>36</v>
      </c>
      <c r="D22" s="37">
        <v>1012.1</v>
      </c>
      <c r="E22" s="37">
        <v>1012.1</v>
      </c>
      <c r="F22" s="37">
        <f>E22</f>
        <v>1012.1</v>
      </c>
    </row>
    <row r="23" spans="1:6" ht="63">
      <c r="A23" s="18" t="s">
        <v>29</v>
      </c>
      <c r="B23" s="19" t="s">
        <v>37</v>
      </c>
      <c r="C23" s="36" t="s">
        <v>39</v>
      </c>
      <c r="D23" s="37">
        <v>3112.4</v>
      </c>
      <c r="E23" s="37">
        <v>2652.4</v>
      </c>
      <c r="F23" s="37">
        <f>E23</f>
        <v>2652.4</v>
      </c>
    </row>
    <row r="24" spans="1:6" ht="69" customHeight="1">
      <c r="A24" s="18" t="s">
        <v>30</v>
      </c>
      <c r="B24" s="19" t="s">
        <v>5</v>
      </c>
      <c r="C24" s="36" t="s">
        <v>6</v>
      </c>
      <c r="D24" s="37">
        <f>25165.6+258.4</f>
        <v>25424</v>
      </c>
      <c r="E24" s="37">
        <v>22145.9</v>
      </c>
      <c r="F24" s="37">
        <f>E24</f>
        <v>22145.9</v>
      </c>
    </row>
    <row r="25" spans="1:6" ht="20.25" customHeight="1">
      <c r="A25" s="18" t="s">
        <v>100</v>
      </c>
      <c r="B25" s="19" t="s">
        <v>134</v>
      </c>
      <c r="C25" s="36" t="s">
        <v>135</v>
      </c>
      <c r="D25" s="37">
        <v>4.4</v>
      </c>
      <c r="E25" s="37">
        <v>0</v>
      </c>
      <c r="F25" s="37">
        <f aca="true" t="shared" si="0" ref="F25:F62">E25</f>
        <v>0</v>
      </c>
    </row>
    <row r="26" spans="1:6" ht="47.25">
      <c r="A26" s="18" t="s">
        <v>31</v>
      </c>
      <c r="B26" s="19" t="s">
        <v>48</v>
      </c>
      <c r="C26" s="36" t="s">
        <v>50</v>
      </c>
      <c r="D26" s="37">
        <f>6489.6-258.4</f>
        <v>6231.200000000001</v>
      </c>
      <c r="E26" s="37">
        <v>5828.9</v>
      </c>
      <c r="F26" s="37">
        <f t="shared" si="0"/>
        <v>5828.9</v>
      </c>
    </row>
    <row r="27" spans="1:6" ht="15.75">
      <c r="A27" s="18" t="s">
        <v>32</v>
      </c>
      <c r="B27" s="19" t="s">
        <v>62</v>
      </c>
      <c r="C27" s="36" t="s">
        <v>85</v>
      </c>
      <c r="D27" s="58">
        <f>100+4200</f>
        <v>4300</v>
      </c>
      <c r="E27" s="37">
        <v>0</v>
      </c>
      <c r="F27" s="37">
        <f t="shared" si="0"/>
        <v>0</v>
      </c>
    </row>
    <row r="28" spans="1:6" ht="15.75">
      <c r="A28" s="18" t="s">
        <v>107</v>
      </c>
      <c r="B28" s="19" t="s">
        <v>109</v>
      </c>
      <c r="C28" s="36" t="s">
        <v>110</v>
      </c>
      <c r="D28" s="58">
        <f>471.8+236+8</f>
        <v>715.8</v>
      </c>
      <c r="E28" s="37">
        <v>100</v>
      </c>
      <c r="F28" s="37">
        <f t="shared" si="0"/>
        <v>100</v>
      </c>
    </row>
    <row r="29" spans="1:6" ht="15.75">
      <c r="A29" s="18" t="s">
        <v>38</v>
      </c>
      <c r="B29" s="23" t="s">
        <v>111</v>
      </c>
      <c r="C29" s="38" t="s">
        <v>112</v>
      </c>
      <c r="D29" s="59">
        <f>D30</f>
        <v>2384.5</v>
      </c>
      <c r="E29" s="39">
        <f>E30</f>
        <v>2403.1</v>
      </c>
      <c r="F29" s="39">
        <f>F30</f>
        <v>0</v>
      </c>
    </row>
    <row r="30" spans="1:6" ht="15.75">
      <c r="A30" s="18" t="s">
        <v>94</v>
      </c>
      <c r="B30" s="19" t="s">
        <v>113</v>
      </c>
      <c r="C30" s="36" t="s">
        <v>114</v>
      </c>
      <c r="D30" s="58">
        <v>2384.5</v>
      </c>
      <c r="E30" s="37">
        <v>2403.1</v>
      </c>
      <c r="F30" s="37">
        <v>0</v>
      </c>
    </row>
    <row r="31" spans="1:6" ht="31.5">
      <c r="A31" s="18" t="s">
        <v>95</v>
      </c>
      <c r="B31" s="20" t="s">
        <v>96</v>
      </c>
      <c r="C31" s="40" t="s">
        <v>97</v>
      </c>
      <c r="D31" s="59">
        <f>D32+D33</f>
        <v>3026.4</v>
      </c>
      <c r="E31" s="39">
        <f>E32</f>
        <v>1033.4</v>
      </c>
      <c r="F31" s="39">
        <f>F32</f>
        <v>1033.4</v>
      </c>
    </row>
    <row r="32" spans="1:6" ht="47.25">
      <c r="A32" s="18" t="s">
        <v>127</v>
      </c>
      <c r="B32" s="21" t="s">
        <v>98</v>
      </c>
      <c r="C32" s="41" t="s">
        <v>99</v>
      </c>
      <c r="D32" s="58">
        <f>2175.9+4</f>
        <v>2179.9</v>
      </c>
      <c r="E32" s="37">
        <v>1033.4</v>
      </c>
      <c r="F32" s="37">
        <f t="shared" si="0"/>
        <v>1033.4</v>
      </c>
    </row>
    <row r="33" spans="1:6" ht="15.75">
      <c r="A33" s="18" t="s">
        <v>103</v>
      </c>
      <c r="B33" s="53" t="s">
        <v>141</v>
      </c>
      <c r="C33" s="54" t="s">
        <v>142</v>
      </c>
      <c r="D33" s="60">
        <f>850.5-4</f>
        <v>846.5</v>
      </c>
      <c r="E33" s="55">
        <v>0</v>
      </c>
      <c r="F33" s="55">
        <v>0</v>
      </c>
    </row>
    <row r="34" spans="1:6" ht="15.75">
      <c r="A34" s="18" t="s">
        <v>40</v>
      </c>
      <c r="B34" s="22" t="s">
        <v>21</v>
      </c>
      <c r="C34" s="42" t="s">
        <v>22</v>
      </c>
      <c r="D34" s="61">
        <f>SUM(D35:D37)</f>
        <v>61834</v>
      </c>
      <c r="E34" s="43">
        <f>SUM(E35:E37)</f>
        <v>14966.1</v>
      </c>
      <c r="F34" s="43">
        <f>SUM(F35:F37)</f>
        <v>15007.6</v>
      </c>
    </row>
    <row r="35" spans="1:6" ht="15.75">
      <c r="A35" s="18" t="s">
        <v>41</v>
      </c>
      <c r="B35" s="19" t="s">
        <v>15</v>
      </c>
      <c r="C35" s="36" t="s">
        <v>16</v>
      </c>
      <c r="D35" s="58">
        <f>12593.9</f>
        <v>12593.9</v>
      </c>
      <c r="E35" s="37">
        <v>12588.9</v>
      </c>
      <c r="F35" s="37">
        <f t="shared" si="0"/>
        <v>12588.9</v>
      </c>
    </row>
    <row r="36" spans="1:6" ht="15.75">
      <c r="A36" s="18" t="s">
        <v>42</v>
      </c>
      <c r="B36" s="19" t="s">
        <v>115</v>
      </c>
      <c r="C36" s="36" t="s">
        <v>116</v>
      </c>
      <c r="D36" s="58">
        <f>43430.6</f>
        <v>43430.6</v>
      </c>
      <c r="E36" s="37">
        <v>1272.2</v>
      </c>
      <c r="F36" s="37">
        <v>1313.7</v>
      </c>
    </row>
    <row r="37" spans="1:6" ht="15.75">
      <c r="A37" s="18" t="s">
        <v>43</v>
      </c>
      <c r="B37" s="17" t="s">
        <v>17</v>
      </c>
      <c r="C37" s="36" t="s">
        <v>18</v>
      </c>
      <c r="D37" s="58">
        <f>4904.5+705+200</f>
        <v>5809.5</v>
      </c>
      <c r="E37" s="37">
        <v>1105</v>
      </c>
      <c r="F37" s="37">
        <f t="shared" si="0"/>
        <v>1105</v>
      </c>
    </row>
    <row r="38" spans="1:6" ht="21" customHeight="1">
      <c r="A38" s="18"/>
      <c r="B38" s="23" t="s">
        <v>66</v>
      </c>
      <c r="C38" s="38" t="s">
        <v>67</v>
      </c>
      <c r="D38" s="59">
        <f>D40+D41+D42+D39</f>
        <v>431962.5</v>
      </c>
      <c r="E38" s="39">
        <f>SUM(E39:E42)</f>
        <v>74779.6</v>
      </c>
      <c r="F38" s="39">
        <f>SUM(F39:F42)</f>
        <v>74779.6</v>
      </c>
    </row>
    <row r="39" spans="1:6" ht="21" customHeight="1">
      <c r="A39" s="18" t="s">
        <v>125</v>
      </c>
      <c r="B39" s="19" t="s">
        <v>137</v>
      </c>
      <c r="C39" s="36" t="s">
        <v>138</v>
      </c>
      <c r="D39" s="58">
        <f>1500+1171+304800.6</f>
        <v>307471.6</v>
      </c>
      <c r="E39" s="37">
        <v>1171</v>
      </c>
      <c r="F39" s="37">
        <f t="shared" si="0"/>
        <v>1171</v>
      </c>
    </row>
    <row r="40" spans="1:6" ht="15.75">
      <c r="A40" s="18" t="s">
        <v>44</v>
      </c>
      <c r="B40" s="19" t="s">
        <v>68</v>
      </c>
      <c r="C40" s="36" t="s">
        <v>69</v>
      </c>
      <c r="D40" s="37">
        <f>60166.4+25811</f>
        <v>85977.4</v>
      </c>
      <c r="E40" s="37">
        <v>53606.4</v>
      </c>
      <c r="F40" s="37">
        <f t="shared" si="0"/>
        <v>53606.4</v>
      </c>
    </row>
    <row r="41" spans="1:6" ht="15.75">
      <c r="A41" s="18" t="s">
        <v>45</v>
      </c>
      <c r="B41" s="19" t="s">
        <v>82</v>
      </c>
      <c r="C41" s="36" t="s">
        <v>83</v>
      </c>
      <c r="D41" s="37">
        <f>24136.4+826</f>
        <v>24962.4</v>
      </c>
      <c r="E41" s="37">
        <v>8700</v>
      </c>
      <c r="F41" s="37">
        <f t="shared" si="0"/>
        <v>8700</v>
      </c>
    </row>
    <row r="42" spans="1:6" ht="31.5">
      <c r="A42" s="18" t="s">
        <v>46</v>
      </c>
      <c r="B42" s="19" t="s">
        <v>70</v>
      </c>
      <c r="C42" s="36" t="s">
        <v>71</v>
      </c>
      <c r="D42" s="37">
        <f>5159.2+8334.7+57.2</f>
        <v>13551.100000000002</v>
      </c>
      <c r="E42" s="37">
        <v>11302.2</v>
      </c>
      <c r="F42" s="37">
        <f t="shared" si="0"/>
        <v>11302.2</v>
      </c>
    </row>
    <row r="43" spans="1:6" ht="15.75">
      <c r="A43" s="18" t="s">
        <v>47</v>
      </c>
      <c r="B43" s="23" t="s">
        <v>72</v>
      </c>
      <c r="C43" s="38" t="s">
        <v>73</v>
      </c>
      <c r="D43" s="39">
        <f>D44+D45+D46+D47</f>
        <v>517720.10000000003</v>
      </c>
      <c r="E43" s="39">
        <f>E44+E45+E46+E47</f>
        <v>451672.3</v>
      </c>
      <c r="F43" s="39">
        <f>F44+F45+F46+F47</f>
        <v>451672.3</v>
      </c>
    </row>
    <row r="44" spans="1:6" ht="15.75">
      <c r="A44" s="18" t="s">
        <v>49</v>
      </c>
      <c r="B44" s="19" t="s">
        <v>74</v>
      </c>
      <c r="C44" s="36" t="s">
        <v>75</v>
      </c>
      <c r="D44" s="37">
        <f>197181</f>
        <v>197181</v>
      </c>
      <c r="E44" s="37">
        <v>179601</v>
      </c>
      <c r="F44" s="37">
        <f t="shared" si="0"/>
        <v>179601</v>
      </c>
    </row>
    <row r="45" spans="1:6" ht="15.75">
      <c r="A45" s="18" t="s">
        <v>51</v>
      </c>
      <c r="B45" s="19" t="s">
        <v>76</v>
      </c>
      <c r="C45" s="36" t="s">
        <v>77</v>
      </c>
      <c r="D45" s="37">
        <f>19435.9+15182.9+247742.1-4.5</f>
        <v>282356.4</v>
      </c>
      <c r="E45" s="37">
        <v>244057.8</v>
      </c>
      <c r="F45" s="37">
        <f t="shared" si="0"/>
        <v>244057.8</v>
      </c>
    </row>
    <row r="46" spans="1:6" ht="15.75">
      <c r="A46" s="18" t="s">
        <v>52</v>
      </c>
      <c r="B46" s="19" t="s">
        <v>78</v>
      </c>
      <c r="C46" s="36" t="s">
        <v>79</v>
      </c>
      <c r="D46" s="37">
        <f>8754.6+7012.3-55</f>
        <v>15711.900000000001</v>
      </c>
      <c r="E46" s="37">
        <v>8631.9</v>
      </c>
      <c r="F46" s="37">
        <f t="shared" si="0"/>
        <v>8631.9</v>
      </c>
    </row>
    <row r="47" spans="1:6" ht="15.75">
      <c r="A47" s="18" t="s">
        <v>53</v>
      </c>
      <c r="B47" s="19" t="s">
        <v>80</v>
      </c>
      <c r="C47" s="36" t="s">
        <v>81</v>
      </c>
      <c r="D47" s="37">
        <f>7370+15100.8</f>
        <v>22470.8</v>
      </c>
      <c r="E47" s="37">
        <v>19381.6</v>
      </c>
      <c r="F47" s="37">
        <f t="shared" si="0"/>
        <v>19381.6</v>
      </c>
    </row>
    <row r="48" spans="1:6" ht="15.75">
      <c r="A48" s="18" t="s">
        <v>54</v>
      </c>
      <c r="B48" s="23" t="s">
        <v>86</v>
      </c>
      <c r="C48" s="38" t="s">
        <v>0</v>
      </c>
      <c r="D48" s="39">
        <f>SUM(D49:D50)</f>
        <v>78070.3</v>
      </c>
      <c r="E48" s="39">
        <f>SUM(E49:E50)</f>
        <v>62408.4</v>
      </c>
      <c r="F48" s="39">
        <f>SUM(F49:F50)</f>
        <v>62402.5</v>
      </c>
    </row>
    <row r="49" spans="1:6" ht="15.75">
      <c r="A49" s="18" t="s">
        <v>55</v>
      </c>
      <c r="B49" s="19" t="s">
        <v>1</v>
      </c>
      <c r="C49" s="36" t="s">
        <v>2</v>
      </c>
      <c r="D49" s="37">
        <f>75768.3</f>
        <v>75768.3</v>
      </c>
      <c r="E49" s="37">
        <v>60233.1</v>
      </c>
      <c r="F49" s="37">
        <f>E49-5.9</f>
        <v>60227.2</v>
      </c>
    </row>
    <row r="50" spans="1:6" ht="15.75">
      <c r="A50" s="18" t="s">
        <v>56</v>
      </c>
      <c r="B50" s="19" t="s">
        <v>87</v>
      </c>
      <c r="C50" s="36" t="s">
        <v>101</v>
      </c>
      <c r="D50" s="37">
        <f>2302</f>
        <v>2302</v>
      </c>
      <c r="E50" s="37">
        <v>2175.3</v>
      </c>
      <c r="F50" s="37">
        <f t="shared" si="0"/>
        <v>2175.3</v>
      </c>
    </row>
    <row r="51" spans="1:6" ht="15.75">
      <c r="A51" s="18" t="s">
        <v>84</v>
      </c>
      <c r="B51" s="23" t="s">
        <v>88</v>
      </c>
      <c r="C51" s="38" t="s">
        <v>3</v>
      </c>
      <c r="D51" s="39">
        <f>D52</f>
        <v>372.8</v>
      </c>
      <c r="E51" s="39">
        <f>E52</f>
        <v>430</v>
      </c>
      <c r="F51" s="39">
        <f>F52</f>
        <v>430</v>
      </c>
    </row>
    <row r="52" spans="1:6" ht="15.75">
      <c r="A52" s="18" t="s">
        <v>128</v>
      </c>
      <c r="B52" s="19" t="s">
        <v>105</v>
      </c>
      <c r="C52" s="36" t="s">
        <v>106</v>
      </c>
      <c r="D52" s="37">
        <f>430-57.2</f>
        <v>372.8</v>
      </c>
      <c r="E52" s="37">
        <v>430</v>
      </c>
      <c r="F52" s="37">
        <f t="shared" si="0"/>
        <v>430</v>
      </c>
    </row>
    <row r="53" spans="1:6" ht="15.75">
      <c r="A53" s="18" t="s">
        <v>129</v>
      </c>
      <c r="B53" s="23" t="s">
        <v>7</v>
      </c>
      <c r="C53" s="38" t="s">
        <v>8</v>
      </c>
      <c r="D53" s="39">
        <f>D54+D55+D56+D57+D58</f>
        <v>60551.700000000004</v>
      </c>
      <c r="E53" s="39">
        <f>E54+E55+E56+E57+E58</f>
        <v>58009.9</v>
      </c>
      <c r="F53" s="39">
        <f>F54+F55+F56+F57+F58</f>
        <v>58009.9</v>
      </c>
    </row>
    <row r="54" spans="1:6" ht="15.75">
      <c r="A54" s="18" t="s">
        <v>104</v>
      </c>
      <c r="B54" s="19" t="s">
        <v>9</v>
      </c>
      <c r="C54" s="36" t="s">
        <v>10</v>
      </c>
      <c r="D54" s="37">
        <f>883.2</f>
        <v>883.2</v>
      </c>
      <c r="E54" s="37">
        <v>883.2</v>
      </c>
      <c r="F54" s="37">
        <f t="shared" si="0"/>
        <v>883.2</v>
      </c>
    </row>
    <row r="55" spans="1:6" ht="15.75">
      <c r="A55" s="18" t="s">
        <v>57</v>
      </c>
      <c r="B55" s="19" t="s">
        <v>11</v>
      </c>
      <c r="C55" s="36" t="s">
        <v>12</v>
      </c>
      <c r="D55" s="37">
        <f>21731+59.5</f>
        <v>21790.5</v>
      </c>
      <c r="E55" s="37">
        <v>20870.5</v>
      </c>
      <c r="F55" s="37">
        <f t="shared" si="0"/>
        <v>20870.5</v>
      </c>
    </row>
    <row r="56" spans="1:6" ht="15.75">
      <c r="A56" s="18" t="s">
        <v>58</v>
      </c>
      <c r="B56" s="19" t="s">
        <v>13</v>
      </c>
      <c r="C56" s="36" t="s">
        <v>14</v>
      </c>
      <c r="D56" s="37">
        <f>5574.6+700.1+6994.5</f>
        <v>13269.2</v>
      </c>
      <c r="E56" s="37">
        <v>8805.2</v>
      </c>
      <c r="F56" s="37">
        <f t="shared" si="0"/>
        <v>8805.2</v>
      </c>
    </row>
    <row r="57" spans="1:6" ht="15.75">
      <c r="A57" s="18" t="s">
        <v>59</v>
      </c>
      <c r="B57" s="19" t="s">
        <v>65</v>
      </c>
      <c r="C57" s="36" t="s">
        <v>63</v>
      </c>
      <c r="D57" s="37">
        <f>8553.6+5157.1</f>
        <v>13710.7</v>
      </c>
      <c r="E57" s="37">
        <v>16561.9</v>
      </c>
      <c r="F57" s="37">
        <f t="shared" si="0"/>
        <v>16561.9</v>
      </c>
    </row>
    <row r="58" spans="1:6" ht="15.75">
      <c r="A58" s="18" t="s">
        <v>60</v>
      </c>
      <c r="B58" s="19" t="s">
        <v>20</v>
      </c>
      <c r="C58" s="36" t="s">
        <v>64</v>
      </c>
      <c r="D58" s="37">
        <f>10898.1</f>
        <v>10898.1</v>
      </c>
      <c r="E58" s="37">
        <v>10889.1</v>
      </c>
      <c r="F58" s="37">
        <f t="shared" si="0"/>
        <v>10889.1</v>
      </c>
    </row>
    <row r="59" spans="1:6" ht="15.75">
      <c r="A59" s="18" t="s">
        <v>61</v>
      </c>
      <c r="B59" s="23" t="s">
        <v>4</v>
      </c>
      <c r="C59" s="38" t="s">
        <v>89</v>
      </c>
      <c r="D59" s="39">
        <f>SUM(D60:D62)</f>
        <v>4201.2</v>
      </c>
      <c r="E59" s="39">
        <f>SUM(E60:E62)</f>
        <v>3350.3999999999996</v>
      </c>
      <c r="F59" s="39">
        <f>SUM(F60:F62)</f>
        <v>3350.3999999999996</v>
      </c>
    </row>
    <row r="60" spans="1:6" ht="15.75">
      <c r="A60" s="18" t="s">
        <v>119</v>
      </c>
      <c r="B60" s="19" t="s">
        <v>117</v>
      </c>
      <c r="C60" s="36" t="s">
        <v>118</v>
      </c>
      <c r="D60" s="37">
        <f>1649.5</f>
        <v>1649.5</v>
      </c>
      <c r="E60" s="37">
        <v>1394.8</v>
      </c>
      <c r="F60" s="37">
        <f t="shared" si="0"/>
        <v>1394.8</v>
      </c>
    </row>
    <row r="61" spans="1:6" ht="15.75">
      <c r="A61" s="27" t="s">
        <v>120</v>
      </c>
      <c r="B61" s="19" t="s">
        <v>90</v>
      </c>
      <c r="C61" s="36" t="s">
        <v>91</v>
      </c>
      <c r="D61" s="37">
        <f>792.4</f>
        <v>792.4</v>
      </c>
      <c r="E61" s="37">
        <v>200</v>
      </c>
      <c r="F61" s="37">
        <f t="shared" si="0"/>
        <v>200</v>
      </c>
    </row>
    <row r="62" spans="1:6" ht="31.5">
      <c r="A62" s="52" t="s">
        <v>121</v>
      </c>
      <c r="B62" s="19" t="s">
        <v>92</v>
      </c>
      <c r="C62" s="36" t="s">
        <v>93</v>
      </c>
      <c r="D62" s="37">
        <f>1759.3</f>
        <v>1759.3</v>
      </c>
      <c r="E62" s="37">
        <v>1755.6</v>
      </c>
      <c r="F62" s="37">
        <f t="shared" si="0"/>
        <v>1755.6</v>
      </c>
    </row>
    <row r="63" spans="1:6" ht="15.75">
      <c r="A63" s="52" t="s">
        <v>133</v>
      </c>
      <c r="B63" s="21" t="s">
        <v>123</v>
      </c>
      <c r="C63" s="44" t="s">
        <v>124</v>
      </c>
      <c r="D63" s="37"/>
      <c r="E63" s="51">
        <f>10018+1600+314.6+7998.7-59.7-900</f>
        <v>18971.6</v>
      </c>
      <c r="F63" s="37">
        <f>32675.5+1600+273.1-59.7-900+7991.7</f>
        <v>41580.6</v>
      </c>
    </row>
    <row r="64" spans="1:6" ht="18.75" customHeight="1">
      <c r="A64" s="52" t="s">
        <v>140</v>
      </c>
      <c r="B64" s="30" t="s">
        <v>19</v>
      </c>
      <c r="C64" s="45"/>
      <c r="D64" s="39">
        <f>D53+D51+D48+D43+D38+D34+D21+D59+D31+D29</f>
        <v>1200923.3999999997</v>
      </c>
      <c r="E64" s="39">
        <f>E53+E51+E48+E43+E38+E34+E21+E59+E31+E29+E63</f>
        <v>719764.1</v>
      </c>
      <c r="F64" s="39">
        <f>F53+F51+F48+F43+F38+F34+F21+F59+F31+F29+F63</f>
        <v>740005.6</v>
      </c>
    </row>
    <row r="65" spans="1:4" ht="12.75">
      <c r="A65" s="31"/>
      <c r="B65" s="25"/>
      <c r="C65" s="24"/>
      <c r="D65" s="26"/>
    </row>
    <row r="66" spans="1:6" ht="12.75">
      <c r="A66" s="24"/>
      <c r="B66" s="25"/>
      <c r="C66" s="24"/>
      <c r="D66" s="50"/>
      <c r="E66" s="50"/>
      <c r="F66" s="50"/>
    </row>
    <row r="67" spans="1:4" ht="12.75">
      <c r="A67" s="24"/>
      <c r="B67" s="25"/>
      <c r="C67" s="24"/>
      <c r="D67" s="26"/>
    </row>
    <row r="68" spans="1:4" ht="12.75">
      <c r="A68" s="24"/>
      <c r="B68" s="25"/>
      <c r="C68" s="24"/>
      <c r="D68" s="32"/>
    </row>
    <row r="69" spans="1:4" ht="12.75">
      <c r="A69" s="24"/>
      <c r="B69" s="25"/>
      <c r="C69" s="24"/>
      <c r="D69" s="26"/>
    </row>
    <row r="70" spans="1:4" ht="12.75">
      <c r="A70" s="24"/>
      <c r="B70" s="25"/>
      <c r="C70" s="24"/>
      <c r="D70" s="26"/>
    </row>
    <row r="71" spans="1:4" ht="12.75">
      <c r="A71" s="24"/>
      <c r="B71" s="25"/>
      <c r="C71" s="24"/>
      <c r="D71" s="26"/>
    </row>
    <row r="72" spans="1:4" ht="12.75">
      <c r="A72" s="24"/>
      <c r="B72" s="25"/>
      <c r="C72" s="24"/>
      <c r="D72" s="26"/>
    </row>
    <row r="73" spans="1:4" ht="12.75">
      <c r="A73" s="24"/>
      <c r="B73" s="25"/>
      <c r="C73" s="24"/>
      <c r="D73" s="26"/>
    </row>
    <row r="74" spans="1:4" ht="12.75">
      <c r="A74" s="24"/>
      <c r="B74" s="25"/>
      <c r="C74" s="24"/>
      <c r="D74" s="26"/>
    </row>
    <row r="75" spans="1:4" ht="12.75">
      <c r="A75" s="24"/>
      <c r="B75" s="25"/>
      <c r="C75" s="24"/>
      <c r="D75" s="26"/>
    </row>
    <row r="76" spans="1:4" ht="12.75">
      <c r="A76" s="24"/>
      <c r="B76" s="25"/>
      <c r="C76" s="24"/>
      <c r="D76" s="26"/>
    </row>
    <row r="77" spans="1:4" ht="12.75">
      <c r="A77" s="24"/>
      <c r="B77" s="25"/>
      <c r="C77" s="24"/>
      <c r="D77" s="26"/>
    </row>
    <row r="78" spans="1:4" ht="12.75">
      <c r="A78" s="24"/>
      <c r="B78" s="25"/>
      <c r="C78" s="24"/>
      <c r="D78" s="26"/>
    </row>
    <row r="79" spans="1:4" ht="12.75">
      <c r="A79" s="24"/>
      <c r="B79" s="25"/>
      <c r="C79" s="24"/>
      <c r="D79" s="26"/>
    </row>
    <row r="80" spans="1:4" ht="12.75">
      <c r="A80" s="24"/>
      <c r="B80" s="25"/>
      <c r="C80" s="24"/>
      <c r="D80" s="26"/>
    </row>
    <row r="81" spans="1:4" ht="12.75">
      <c r="A81" s="24"/>
      <c r="B81" s="25"/>
      <c r="C81" s="24"/>
      <c r="D81" s="26"/>
    </row>
    <row r="82" spans="1:4" ht="12.75">
      <c r="A82" s="24"/>
      <c r="B82" s="25"/>
      <c r="C82" s="24"/>
      <c r="D82" s="26"/>
    </row>
    <row r="83" spans="1:4" ht="12.75">
      <c r="A83" s="24"/>
      <c r="B83" s="25"/>
      <c r="C83" s="24"/>
      <c r="D83" s="26"/>
    </row>
    <row r="84" spans="1:4" ht="12.75">
      <c r="A84" s="24"/>
      <c r="B84" s="25"/>
      <c r="C84" s="24"/>
      <c r="D84" s="26"/>
    </row>
    <row r="85" spans="1:4" ht="12.75">
      <c r="A85" s="24"/>
      <c r="B85" s="25"/>
      <c r="C85" s="24"/>
      <c r="D85" s="26"/>
    </row>
    <row r="86" spans="1:4" ht="12.75">
      <c r="A86" s="24"/>
      <c r="B86" s="25"/>
      <c r="C86" s="24"/>
      <c r="D86" s="26"/>
    </row>
    <row r="87" spans="1:4" ht="12.75">
      <c r="A87" s="24"/>
      <c r="B87" s="25"/>
      <c r="C87" s="24"/>
      <c r="D87" s="26"/>
    </row>
    <row r="88" spans="1:4" ht="12.75">
      <c r="A88" s="24"/>
      <c r="B88" s="25"/>
      <c r="C88" s="24"/>
      <c r="D88" s="26"/>
    </row>
    <row r="89" spans="1:4" ht="12.75">
      <c r="A89" s="24"/>
      <c r="B89" s="25"/>
      <c r="C89" s="24"/>
      <c r="D89" s="26"/>
    </row>
    <row r="90" spans="1:4" ht="12.75">
      <c r="A90" s="24"/>
      <c r="B90" s="25"/>
      <c r="C90" s="24"/>
      <c r="D90" s="26"/>
    </row>
    <row r="91" spans="1:4" ht="12.75">
      <c r="A91" s="24"/>
      <c r="B91" s="25"/>
      <c r="C91" s="24"/>
      <c r="D91" s="26"/>
    </row>
    <row r="92" spans="1:4" ht="12.75">
      <c r="A92" s="24"/>
      <c r="B92" s="25"/>
      <c r="C92" s="24"/>
      <c r="D92" s="26"/>
    </row>
    <row r="93" spans="1:4" ht="12.75">
      <c r="A93" s="24"/>
      <c r="B93" s="25"/>
      <c r="C93" s="24"/>
      <c r="D93" s="26"/>
    </row>
    <row r="94" spans="1:4" ht="12.75">
      <c r="A94" s="24"/>
      <c r="B94" s="25"/>
      <c r="C94" s="24"/>
      <c r="D94" s="26"/>
    </row>
    <row r="95" spans="1:4" ht="12.75">
      <c r="A95" s="24"/>
      <c r="B95" s="25"/>
      <c r="C95" s="24"/>
      <c r="D95" s="26"/>
    </row>
    <row r="96" spans="1:4" ht="12.75">
      <c r="A96" s="24"/>
      <c r="B96" s="25"/>
      <c r="C96" s="24"/>
      <c r="D96" s="26"/>
    </row>
    <row r="97" spans="1:4" ht="12.75">
      <c r="A97" s="24"/>
      <c r="B97" s="25"/>
      <c r="C97" s="24"/>
      <c r="D97" s="26"/>
    </row>
    <row r="98" spans="1:4" ht="12.75">
      <c r="A98" s="24"/>
      <c r="B98" s="25"/>
      <c r="C98" s="24"/>
      <c r="D98" s="26"/>
    </row>
    <row r="99" spans="1:4" ht="12.75">
      <c r="A99" s="24"/>
      <c r="B99" s="25"/>
      <c r="C99" s="24"/>
      <c r="D99" s="26"/>
    </row>
    <row r="100" spans="1:4" ht="12.75">
      <c r="A100" s="24"/>
      <c r="B100" s="25"/>
      <c r="C100" s="24"/>
      <c r="D100" s="26"/>
    </row>
    <row r="101" spans="1:4" ht="12.75">
      <c r="A101" s="24"/>
      <c r="B101" s="25"/>
      <c r="C101" s="24"/>
      <c r="D101" s="26"/>
    </row>
    <row r="102" spans="1:4" ht="12.75">
      <c r="A102" s="24"/>
      <c r="B102" s="25"/>
      <c r="C102" s="24"/>
      <c r="D102" s="26"/>
    </row>
    <row r="103" spans="1:4" ht="12.75">
      <c r="A103" s="24"/>
      <c r="B103" s="25"/>
      <c r="C103" s="24"/>
      <c r="D103" s="26"/>
    </row>
    <row r="104" spans="1:4" ht="12.75">
      <c r="A104" s="24"/>
      <c r="B104" s="25"/>
      <c r="C104" s="24"/>
      <c r="D104" s="26"/>
    </row>
    <row r="105" spans="1:4" ht="12.75">
      <c r="A105" s="24"/>
      <c r="B105" s="25"/>
      <c r="C105" s="24"/>
      <c r="D105" s="26"/>
    </row>
    <row r="106" spans="1:4" ht="12.75">
      <c r="A106" s="24"/>
      <c r="B106" s="25"/>
      <c r="C106" s="24"/>
      <c r="D106" s="26"/>
    </row>
    <row r="107" spans="1:4" ht="12.75">
      <c r="A107" s="24"/>
      <c r="B107" s="25"/>
      <c r="C107" s="24"/>
      <c r="D107" s="26"/>
    </row>
    <row r="108" spans="1:4" ht="12.75">
      <c r="A108" s="24"/>
      <c r="B108" s="25"/>
      <c r="C108" s="24"/>
      <c r="D108" s="26"/>
    </row>
    <row r="109" spans="1:4" ht="12.75">
      <c r="A109" s="24"/>
      <c r="B109" s="25"/>
      <c r="C109" s="24"/>
      <c r="D109" s="26"/>
    </row>
    <row r="110" spans="1:4" ht="12.75">
      <c r="A110" s="24"/>
      <c r="B110" s="25"/>
      <c r="C110" s="24"/>
      <c r="D110" s="26"/>
    </row>
    <row r="111" spans="1:4" ht="12.75">
      <c r="A111" s="24"/>
      <c r="B111" s="25"/>
      <c r="C111" s="24"/>
      <c r="D111" s="26"/>
    </row>
    <row r="112" spans="1:4" ht="12.75">
      <c r="A112" s="24"/>
      <c r="B112" s="25"/>
      <c r="C112" s="24"/>
      <c r="D112" s="26"/>
    </row>
    <row r="113" spans="1:4" ht="12.75">
      <c r="A113" s="24"/>
      <c r="B113" s="25"/>
      <c r="C113" s="24"/>
      <c r="D113" s="26"/>
    </row>
    <row r="114" spans="1:4" ht="12.75">
      <c r="A114" s="24"/>
      <c r="B114" s="25"/>
      <c r="C114" s="24"/>
      <c r="D114" s="26"/>
    </row>
    <row r="115" spans="1:4" ht="12.75">
      <c r="A115" s="24"/>
      <c r="B115" s="25"/>
      <c r="C115" s="24"/>
      <c r="D115" s="26"/>
    </row>
    <row r="116" spans="1:4" ht="12.75">
      <c r="A116" s="24"/>
      <c r="B116" s="25"/>
      <c r="C116" s="24"/>
      <c r="D116" s="26"/>
    </row>
    <row r="117" spans="1:4" ht="12.75">
      <c r="A117" s="24"/>
      <c r="B117" s="25"/>
      <c r="C117" s="24"/>
      <c r="D117" s="26"/>
    </row>
    <row r="118" spans="1:4" ht="12.75">
      <c r="A118" s="24"/>
      <c r="B118" s="25"/>
      <c r="C118" s="24"/>
      <c r="D118" s="26"/>
    </row>
    <row r="119" spans="1:4" ht="12.75">
      <c r="A119" s="24"/>
      <c r="B119" s="25"/>
      <c r="C119" s="24"/>
      <c r="D119" s="26"/>
    </row>
    <row r="120" spans="1:4" ht="12.75">
      <c r="A120" s="24"/>
      <c r="B120" s="25"/>
      <c r="C120" s="24"/>
      <c r="D120" s="26"/>
    </row>
    <row r="121" spans="1:4" ht="12.75">
      <c r="A121" s="24"/>
      <c r="B121" s="25"/>
      <c r="C121" s="24"/>
      <c r="D121" s="26"/>
    </row>
    <row r="122" spans="1:4" ht="12.75">
      <c r="A122" s="24"/>
      <c r="B122" s="25"/>
      <c r="C122" s="24"/>
      <c r="D122" s="26"/>
    </row>
    <row r="123" spans="1:4" ht="12.75">
      <c r="A123" s="24"/>
      <c r="B123" s="25"/>
      <c r="C123" s="24"/>
      <c r="D123" s="26"/>
    </row>
    <row r="124" spans="1:4" ht="12.75">
      <c r="A124" s="24"/>
      <c r="B124" s="25"/>
      <c r="C124" s="24"/>
      <c r="D124" s="26"/>
    </row>
    <row r="125" spans="1:4" ht="12.75">
      <c r="A125" s="24"/>
      <c r="B125" s="25"/>
      <c r="C125" s="24"/>
      <c r="D125" s="26"/>
    </row>
    <row r="126" spans="1:4" ht="12.75">
      <c r="A126" s="24"/>
      <c r="B126" s="25"/>
      <c r="C126" s="24"/>
      <c r="D126" s="26"/>
    </row>
    <row r="127" spans="1:4" ht="12.75">
      <c r="A127" s="24"/>
      <c r="B127" s="25"/>
      <c r="C127" s="24"/>
      <c r="D127" s="26"/>
    </row>
    <row r="128" spans="1:4" ht="12.75">
      <c r="A128" s="24"/>
      <c r="B128" s="25"/>
      <c r="C128" s="24"/>
      <c r="D128" s="26"/>
    </row>
    <row r="129" spans="1:4" ht="12.75">
      <c r="A129" s="24"/>
      <c r="B129" s="25"/>
      <c r="C129" s="24"/>
      <c r="D129" s="26"/>
    </row>
    <row r="130" spans="1:4" ht="12.75">
      <c r="A130" s="24"/>
      <c r="B130" s="25"/>
      <c r="C130" s="24"/>
      <c r="D130" s="26"/>
    </row>
    <row r="131" spans="1:4" ht="12.75">
      <c r="A131" s="24"/>
      <c r="B131" s="25"/>
      <c r="C131" s="24"/>
      <c r="D131" s="26"/>
    </row>
    <row r="132" spans="1:4" ht="12.75">
      <c r="A132" s="24"/>
      <c r="B132" s="25"/>
      <c r="C132" s="24"/>
      <c r="D132" s="26"/>
    </row>
    <row r="133" spans="1:4" ht="12.75">
      <c r="A133" s="24"/>
      <c r="B133" s="25"/>
      <c r="C133" s="24"/>
      <c r="D133" s="26"/>
    </row>
    <row r="134" spans="1:4" ht="12.75">
      <c r="A134" s="24"/>
      <c r="B134" s="25"/>
      <c r="C134" s="24"/>
      <c r="D134" s="26"/>
    </row>
    <row r="135" spans="1:4" ht="12.75">
      <c r="A135" s="24"/>
      <c r="B135" s="25"/>
      <c r="C135" s="24"/>
      <c r="D135" s="26"/>
    </row>
    <row r="136" spans="1:4" ht="12.75">
      <c r="A136" s="24"/>
      <c r="B136" s="25"/>
      <c r="C136" s="24"/>
      <c r="D136" s="26"/>
    </row>
    <row r="137" spans="1:4" ht="12.75">
      <c r="A137" s="24"/>
      <c r="B137" s="25"/>
      <c r="C137" s="24"/>
      <c r="D137" s="26"/>
    </row>
    <row r="138" spans="1:4" ht="12.75">
      <c r="A138" s="24"/>
      <c r="B138" s="25"/>
      <c r="C138" s="24"/>
      <c r="D138" s="26"/>
    </row>
    <row r="139" spans="1:4" ht="12.75">
      <c r="A139" s="24"/>
      <c r="B139" s="25"/>
      <c r="C139" s="24"/>
      <c r="D139" s="26"/>
    </row>
    <row r="140" spans="1:4" ht="12.75">
      <c r="A140" s="24"/>
      <c r="B140" s="25"/>
      <c r="C140" s="24"/>
      <c r="D140" s="26"/>
    </row>
    <row r="141" spans="1:4" ht="12.75">
      <c r="A141" s="24"/>
      <c r="B141" s="25"/>
      <c r="C141" s="24"/>
      <c r="D141" s="26"/>
    </row>
    <row r="142" spans="1:4" ht="12.75">
      <c r="A142" s="24"/>
      <c r="B142" s="25"/>
      <c r="C142" s="24"/>
      <c r="D142" s="26"/>
    </row>
    <row r="143" spans="1:4" ht="12.75">
      <c r="A143" s="24"/>
      <c r="B143" s="25"/>
      <c r="C143" s="24"/>
      <c r="D143" s="26"/>
    </row>
    <row r="144" spans="1:4" ht="12.75">
      <c r="A144" s="24"/>
      <c r="B144" s="25"/>
      <c r="C144" s="24"/>
      <c r="D144" s="26"/>
    </row>
    <row r="145" spans="1:4" ht="12.75">
      <c r="A145" s="24"/>
      <c r="B145" s="25"/>
      <c r="C145" s="24"/>
      <c r="D145" s="26"/>
    </row>
    <row r="146" spans="1:4" ht="12.75">
      <c r="A146" s="24"/>
      <c r="B146" s="25"/>
      <c r="C146" s="24"/>
      <c r="D146" s="26"/>
    </row>
    <row r="147" spans="1:4" ht="12.75">
      <c r="A147" s="24"/>
      <c r="B147" s="25"/>
      <c r="C147" s="24"/>
      <c r="D147" s="26"/>
    </row>
    <row r="148" spans="1:4" ht="12.75">
      <c r="A148" s="24"/>
      <c r="B148" s="25"/>
      <c r="C148" s="24"/>
      <c r="D148" s="26"/>
    </row>
    <row r="149" spans="1:4" ht="12.75">
      <c r="A149" s="24"/>
      <c r="B149" s="25"/>
      <c r="C149" s="24"/>
      <c r="D149" s="26"/>
    </row>
    <row r="150" spans="1:4" ht="12.75">
      <c r="A150" s="24"/>
      <c r="B150" s="25"/>
      <c r="C150" s="24"/>
      <c r="D150" s="26"/>
    </row>
    <row r="151" spans="1:4" ht="12.75">
      <c r="A151" s="24"/>
      <c r="B151" s="25"/>
      <c r="C151" s="24"/>
      <c r="D151" s="26"/>
    </row>
    <row r="152" spans="1:4" ht="12.75">
      <c r="A152" s="24"/>
      <c r="B152" s="25"/>
      <c r="C152" s="24"/>
      <c r="D152" s="26"/>
    </row>
    <row r="153" spans="1:4" ht="12.75">
      <c r="A153" s="24"/>
      <c r="B153" s="25"/>
      <c r="C153" s="24"/>
      <c r="D153" s="26"/>
    </row>
    <row r="154" spans="1:4" ht="12.75">
      <c r="A154" s="24"/>
      <c r="B154" s="25"/>
      <c r="C154" s="24"/>
      <c r="D154" s="26"/>
    </row>
    <row r="155" spans="1:4" ht="12.75">
      <c r="A155" s="24"/>
      <c r="B155" s="25"/>
      <c r="C155" s="24"/>
      <c r="D155" s="26"/>
    </row>
    <row r="156" spans="1:4" ht="12.75">
      <c r="A156" s="24"/>
      <c r="B156" s="25"/>
      <c r="C156" s="24"/>
      <c r="D156" s="26"/>
    </row>
    <row r="157" spans="1:4" ht="12.75">
      <c r="A157" s="24"/>
      <c r="B157" s="25"/>
      <c r="C157" s="24"/>
      <c r="D157" s="26"/>
    </row>
    <row r="158" spans="1:4" ht="12.75">
      <c r="A158" s="24"/>
      <c r="B158" s="25"/>
      <c r="C158" s="24"/>
      <c r="D158" s="26"/>
    </row>
    <row r="159" spans="1:4" ht="12.75">
      <c r="A159" s="24"/>
      <c r="B159" s="25"/>
      <c r="C159" s="24"/>
      <c r="D159" s="26"/>
    </row>
    <row r="160" spans="1:4" ht="12.75">
      <c r="A160" s="24"/>
      <c r="B160" s="25"/>
      <c r="C160" s="24"/>
      <c r="D160" s="26"/>
    </row>
    <row r="161" spans="1:4" ht="12.75">
      <c r="A161" s="24"/>
      <c r="B161" s="25"/>
      <c r="C161" s="24"/>
      <c r="D161" s="26"/>
    </row>
    <row r="162" spans="1:4" ht="12.75">
      <c r="A162" s="24"/>
      <c r="B162" s="25"/>
      <c r="C162" s="24"/>
      <c r="D162" s="26"/>
    </row>
    <row r="163" spans="1:4" ht="12.75">
      <c r="A163" s="24"/>
      <c r="B163" s="25"/>
      <c r="C163" s="24"/>
      <c r="D163" s="26"/>
    </row>
    <row r="164" spans="1:4" ht="12.75">
      <c r="A164" s="24"/>
      <c r="B164" s="25"/>
      <c r="C164" s="24"/>
      <c r="D164" s="26"/>
    </row>
    <row r="165" spans="1:4" ht="12.75">
      <c r="A165" s="24"/>
      <c r="B165" s="25"/>
      <c r="C165" s="24"/>
      <c r="D165" s="26"/>
    </row>
    <row r="166" spans="1:4" ht="12.75">
      <c r="A166" s="24"/>
      <c r="B166" s="25"/>
      <c r="C166" s="24"/>
      <c r="D166" s="26"/>
    </row>
    <row r="167" spans="1:4" ht="12.75">
      <c r="A167" s="24"/>
      <c r="B167" s="25"/>
      <c r="C167" s="24"/>
      <c r="D167" s="26"/>
    </row>
    <row r="168" spans="1:4" ht="12.75">
      <c r="A168" s="24"/>
      <c r="B168" s="25"/>
      <c r="C168" s="24"/>
      <c r="D168" s="26"/>
    </row>
    <row r="169" spans="1:4" ht="12.75">
      <c r="A169" s="24"/>
      <c r="B169" s="25"/>
      <c r="C169" s="24"/>
      <c r="D169" s="26"/>
    </row>
    <row r="170" spans="1:4" ht="12.75">
      <c r="A170" s="24"/>
      <c r="B170" s="25"/>
      <c r="C170" s="24"/>
      <c r="D170" s="26"/>
    </row>
    <row r="171" spans="1:4" ht="12.75">
      <c r="A171" s="24"/>
      <c r="B171" s="25"/>
      <c r="C171" s="24"/>
      <c r="D171" s="26"/>
    </row>
    <row r="172" spans="1:4" ht="12.75">
      <c r="A172" s="24"/>
      <c r="B172" s="25"/>
      <c r="C172" s="24"/>
      <c r="D172" s="26"/>
    </row>
    <row r="173" spans="1:4" ht="12.75">
      <c r="A173" s="24"/>
      <c r="B173" s="25"/>
      <c r="C173" s="24"/>
      <c r="D173" s="26"/>
    </row>
    <row r="174" spans="1:4" ht="12.75">
      <c r="A174" s="24"/>
      <c r="B174" s="25"/>
      <c r="C174" s="24"/>
      <c r="D174" s="26"/>
    </row>
    <row r="175" spans="1:4" ht="12.75">
      <c r="A175" s="24"/>
      <c r="B175" s="25"/>
      <c r="C175" s="24"/>
      <c r="D175" s="26"/>
    </row>
    <row r="176" spans="1:4" ht="12.75">
      <c r="A176" s="24"/>
      <c r="B176" s="25"/>
      <c r="C176" s="24"/>
      <c r="D176" s="26"/>
    </row>
    <row r="177" spans="1:4" ht="12.75">
      <c r="A177" s="24"/>
      <c r="B177" s="25"/>
      <c r="C177" s="24"/>
      <c r="D177" s="26"/>
    </row>
    <row r="178" spans="1:4" ht="12.75">
      <c r="A178" s="24"/>
      <c r="B178" s="25"/>
      <c r="C178" s="24"/>
      <c r="D178" s="26"/>
    </row>
    <row r="179" spans="1:4" ht="12.75">
      <c r="A179" s="24"/>
      <c r="B179" s="25"/>
      <c r="C179" s="24"/>
      <c r="D179" s="26"/>
    </row>
    <row r="180" spans="1:4" ht="12.75">
      <c r="A180" s="24"/>
      <c r="B180" s="25"/>
      <c r="C180" s="24"/>
      <c r="D180" s="26"/>
    </row>
    <row r="181" spans="1:4" ht="12.75">
      <c r="A181" s="24"/>
      <c r="B181" s="25"/>
      <c r="C181" s="24"/>
      <c r="D181" s="26"/>
    </row>
    <row r="182" spans="1:4" ht="12.75">
      <c r="A182" s="24"/>
      <c r="B182" s="25"/>
      <c r="C182" s="24"/>
      <c r="D182" s="26"/>
    </row>
    <row r="183" spans="1:4" ht="12.75">
      <c r="A183" s="24"/>
      <c r="B183" s="25"/>
      <c r="C183" s="24"/>
      <c r="D183" s="26"/>
    </row>
    <row r="184" spans="1:4" ht="12.75">
      <c r="A184" s="24"/>
      <c r="B184" s="25"/>
      <c r="C184" s="24"/>
      <c r="D184" s="26"/>
    </row>
    <row r="185" spans="1:4" ht="12.75">
      <c r="A185" s="24"/>
      <c r="B185" s="25"/>
      <c r="C185" s="24"/>
      <c r="D185" s="26"/>
    </row>
    <row r="186" spans="1:4" ht="12.75">
      <c r="A186" s="24"/>
      <c r="B186" s="25"/>
      <c r="C186" s="24"/>
      <c r="D186" s="26"/>
    </row>
    <row r="187" spans="1:4" ht="12.75">
      <c r="A187" s="24"/>
      <c r="B187" s="25"/>
      <c r="C187" s="24"/>
      <c r="D187" s="26"/>
    </row>
    <row r="188" spans="1:4" ht="12.75">
      <c r="A188" s="24"/>
      <c r="B188" s="25"/>
      <c r="C188" s="24"/>
      <c r="D188" s="26"/>
    </row>
    <row r="189" spans="1:4" ht="12.75">
      <c r="A189" s="24"/>
      <c r="B189" s="25"/>
      <c r="C189" s="24"/>
      <c r="D189" s="26"/>
    </row>
    <row r="190" spans="1:4" ht="12.75">
      <c r="A190" s="24"/>
      <c r="B190" s="25"/>
      <c r="C190" s="24"/>
      <c r="D190" s="26"/>
    </row>
    <row r="191" spans="1:4" ht="12.75">
      <c r="A191" s="24"/>
      <c r="B191" s="25"/>
      <c r="C191" s="24"/>
      <c r="D191" s="26"/>
    </row>
    <row r="192" spans="1:4" ht="12.75">
      <c r="A192" s="24"/>
      <c r="B192" s="25"/>
      <c r="C192" s="24"/>
      <c r="D192" s="26"/>
    </row>
    <row r="193" spans="1:4" ht="12.75">
      <c r="A193" s="24"/>
      <c r="B193" s="25"/>
      <c r="C193" s="24"/>
      <c r="D193" s="26"/>
    </row>
    <row r="194" spans="1:4" ht="12.75">
      <c r="A194" s="24"/>
      <c r="B194" s="25"/>
      <c r="C194" s="24"/>
      <c r="D194" s="26"/>
    </row>
    <row r="195" spans="1:4" ht="12.75">
      <c r="A195" s="24"/>
      <c r="B195" s="25"/>
      <c r="C195" s="24"/>
      <c r="D195" s="26"/>
    </row>
    <row r="196" spans="1:4" ht="12.75">
      <c r="A196" s="24"/>
      <c r="B196" s="25"/>
      <c r="C196" s="24"/>
      <c r="D196" s="26"/>
    </row>
    <row r="197" spans="1:4" ht="12.75">
      <c r="A197" s="24"/>
      <c r="B197" s="25"/>
      <c r="C197" s="24"/>
      <c r="D197" s="26"/>
    </row>
    <row r="198" spans="1:4" ht="12.75">
      <c r="A198" s="24"/>
      <c r="B198" s="25"/>
      <c r="C198" s="24"/>
      <c r="D198" s="26"/>
    </row>
    <row r="199" spans="1:4" ht="12.75">
      <c r="A199" s="24"/>
      <c r="B199" s="25"/>
      <c r="C199" s="24"/>
      <c r="D199" s="26"/>
    </row>
    <row r="200" spans="1:4" ht="12.75">
      <c r="A200" s="24"/>
      <c r="B200" s="25"/>
      <c r="C200" s="24"/>
      <c r="D200" s="26"/>
    </row>
    <row r="201" spans="1:4" ht="12.75">
      <c r="A201" s="24"/>
      <c r="B201" s="25"/>
      <c r="C201" s="24"/>
      <c r="D201" s="26"/>
    </row>
    <row r="202" spans="1:4" ht="12.75">
      <c r="A202" s="24"/>
      <c r="B202" s="25"/>
      <c r="C202" s="24"/>
      <c r="D202" s="26"/>
    </row>
    <row r="203" spans="1:4" ht="12.75">
      <c r="A203" s="24"/>
      <c r="B203" s="25"/>
      <c r="C203" s="24"/>
      <c r="D203" s="26"/>
    </row>
    <row r="204" spans="1:4" ht="12.75">
      <c r="A204" s="24"/>
      <c r="B204" s="25"/>
      <c r="C204" s="24"/>
      <c r="D204" s="26"/>
    </row>
    <row r="205" spans="1:4" ht="12.75">
      <c r="A205" s="24"/>
      <c r="B205" s="25"/>
      <c r="C205" s="24"/>
      <c r="D205" s="26"/>
    </row>
    <row r="206" spans="1:4" ht="12.75">
      <c r="A206" s="24"/>
      <c r="B206" s="25"/>
      <c r="C206" s="24"/>
      <c r="D206" s="26"/>
    </row>
    <row r="207" spans="1:4" ht="12.75">
      <c r="A207" s="24"/>
      <c r="B207" s="25"/>
      <c r="C207" s="24"/>
      <c r="D207" s="26"/>
    </row>
    <row r="208" spans="1:4" ht="12.75">
      <c r="A208" s="24"/>
      <c r="B208" s="25"/>
      <c r="C208" s="24"/>
      <c r="D208" s="26"/>
    </row>
    <row r="209" spans="1:4" ht="12.75">
      <c r="A209" s="24"/>
      <c r="B209" s="25"/>
      <c r="C209" s="24"/>
      <c r="D209" s="26"/>
    </row>
    <row r="210" spans="1:4" ht="12.75">
      <c r="A210" s="24"/>
      <c r="B210" s="25"/>
      <c r="C210" s="24"/>
      <c r="D210" s="26"/>
    </row>
    <row r="211" spans="1:4" ht="12.75">
      <c r="A211" s="24"/>
      <c r="B211" s="25"/>
      <c r="C211" s="24"/>
      <c r="D211" s="26"/>
    </row>
    <row r="212" spans="1:4" ht="12.75">
      <c r="A212" s="24"/>
      <c r="B212" s="25"/>
      <c r="C212" s="24"/>
      <c r="D212" s="26"/>
    </row>
    <row r="213" spans="1:4" ht="12.75">
      <c r="A213" s="24"/>
      <c r="B213" s="25"/>
      <c r="C213" s="24"/>
      <c r="D213" s="26"/>
    </row>
    <row r="214" spans="1:4" ht="12.75">
      <c r="A214" s="24"/>
      <c r="B214" s="25"/>
      <c r="C214" s="24"/>
      <c r="D214" s="26"/>
    </row>
    <row r="215" spans="1:4" ht="12.75">
      <c r="A215" s="24"/>
      <c r="B215" s="25"/>
      <c r="C215" s="24"/>
      <c r="D215" s="26"/>
    </row>
    <row r="216" spans="1:4" ht="12.75">
      <c r="A216" s="24"/>
      <c r="B216" s="25"/>
      <c r="C216" s="24"/>
      <c r="D216" s="26"/>
    </row>
    <row r="217" spans="1:4" ht="12.75">
      <c r="A217" s="24"/>
      <c r="B217" s="25"/>
      <c r="C217" s="24"/>
      <c r="D217" s="26"/>
    </row>
    <row r="218" spans="1:4" ht="12.75">
      <c r="A218" s="24"/>
      <c r="B218" s="25"/>
      <c r="C218" s="24"/>
      <c r="D218" s="26"/>
    </row>
    <row r="219" spans="1:4" ht="12.75">
      <c r="A219" s="24"/>
      <c r="B219" s="25"/>
      <c r="C219" s="24"/>
      <c r="D219" s="26"/>
    </row>
    <row r="220" spans="1:4" ht="12.75">
      <c r="A220" s="24"/>
      <c r="B220" s="25"/>
      <c r="C220" s="24"/>
      <c r="D220" s="26"/>
    </row>
    <row r="221" spans="1:4" ht="12.75">
      <c r="A221" s="24"/>
      <c r="B221" s="25"/>
      <c r="C221" s="24"/>
      <c r="D221" s="26"/>
    </row>
    <row r="222" spans="1:4" ht="12.75">
      <c r="A222" s="24"/>
      <c r="B222" s="25"/>
      <c r="C222" s="24"/>
      <c r="D222" s="26"/>
    </row>
    <row r="223" spans="1:4" ht="12.75">
      <c r="A223" s="24"/>
      <c r="B223" s="25"/>
      <c r="C223" s="24"/>
      <c r="D223" s="26"/>
    </row>
    <row r="224" spans="1:4" ht="12.75">
      <c r="A224" s="24"/>
      <c r="B224" s="25"/>
      <c r="C224" s="24"/>
      <c r="D224" s="26"/>
    </row>
    <row r="225" spans="1:4" ht="12.75">
      <c r="A225" s="24"/>
      <c r="B225" s="25"/>
      <c r="C225" s="24"/>
      <c r="D225" s="26"/>
    </row>
    <row r="226" spans="1:4" ht="12.75">
      <c r="A226" s="24"/>
      <c r="B226" s="25"/>
      <c r="C226" s="24"/>
      <c r="D226" s="26"/>
    </row>
    <row r="227" spans="1:4" ht="12.75">
      <c r="A227" s="24"/>
      <c r="B227" s="25"/>
      <c r="C227" s="24"/>
      <c r="D227" s="26"/>
    </row>
    <row r="228" spans="1:4" ht="12.75">
      <c r="A228" s="24"/>
      <c r="B228" s="25"/>
      <c r="C228" s="24"/>
      <c r="D228" s="26"/>
    </row>
    <row r="229" spans="1:4" ht="12.75">
      <c r="A229" s="24"/>
      <c r="B229" s="25"/>
      <c r="C229" s="24"/>
      <c r="D229" s="26"/>
    </row>
    <row r="230" spans="1:4" ht="12.75">
      <c r="A230" s="24"/>
      <c r="B230" s="25"/>
      <c r="C230" s="24"/>
      <c r="D230" s="26"/>
    </row>
    <row r="231" spans="1:4" ht="12.75">
      <c r="A231" s="24"/>
      <c r="B231" s="25"/>
      <c r="C231" s="24"/>
      <c r="D231" s="26"/>
    </row>
    <row r="232" spans="1:4" ht="12.75">
      <c r="A232" s="24"/>
      <c r="B232" s="25"/>
      <c r="C232" s="24"/>
      <c r="D232" s="26"/>
    </row>
    <row r="233" spans="1:4" ht="12.75">
      <c r="A233" s="24"/>
      <c r="B233" s="25"/>
      <c r="C233" s="24"/>
      <c r="D233" s="26"/>
    </row>
    <row r="234" spans="1:4" ht="12.75">
      <c r="A234" s="24"/>
      <c r="B234" s="25"/>
      <c r="C234" s="24"/>
      <c r="D234" s="26"/>
    </row>
    <row r="235" spans="1:4" ht="12.75">
      <c r="A235" s="24"/>
      <c r="B235" s="25"/>
      <c r="C235" s="24"/>
      <c r="D235" s="26"/>
    </row>
    <row r="236" spans="1:4" ht="12.75">
      <c r="A236" s="24"/>
      <c r="B236" s="25"/>
      <c r="C236" s="24"/>
      <c r="D236" s="26"/>
    </row>
    <row r="237" spans="1:4" ht="12.75">
      <c r="A237" s="24"/>
      <c r="B237" s="25"/>
      <c r="C237" s="24"/>
      <c r="D237" s="26"/>
    </row>
    <row r="238" spans="1:4" ht="12.75">
      <c r="A238" s="24"/>
      <c r="B238" s="25"/>
      <c r="C238" s="24"/>
      <c r="D238" s="26"/>
    </row>
    <row r="239" spans="1:4" ht="12.75">
      <c r="A239" s="24"/>
      <c r="B239" s="25"/>
      <c r="C239" s="24"/>
      <c r="D239" s="26"/>
    </row>
    <row r="240" spans="1:4" ht="12.75">
      <c r="A240" s="24"/>
      <c r="B240" s="25"/>
      <c r="C240" s="24"/>
      <c r="D240" s="26"/>
    </row>
    <row r="241" spans="1:4" ht="12.75">
      <c r="A241" s="24"/>
      <c r="B241" s="25"/>
      <c r="C241" s="24"/>
      <c r="D241" s="26"/>
    </row>
    <row r="242" spans="1:4" ht="12.75">
      <c r="A242" s="24"/>
      <c r="B242" s="25"/>
      <c r="C242" s="24"/>
      <c r="D242" s="26"/>
    </row>
    <row r="243" spans="1:4" ht="12.75">
      <c r="A243" s="24"/>
      <c r="B243" s="25"/>
      <c r="C243" s="24"/>
      <c r="D243" s="26"/>
    </row>
    <row r="244" spans="1:4" ht="12.75">
      <c r="A244" s="24"/>
      <c r="B244" s="25"/>
      <c r="C244" s="24"/>
      <c r="D244" s="26"/>
    </row>
    <row r="245" spans="1:4" ht="12.75">
      <c r="A245" s="24"/>
      <c r="B245" s="25"/>
      <c r="C245" s="24"/>
      <c r="D245" s="26"/>
    </row>
    <row r="246" spans="1:4" ht="12.75">
      <c r="A246" s="24"/>
      <c r="B246" s="25"/>
      <c r="C246" s="24"/>
      <c r="D246" s="26"/>
    </row>
    <row r="247" spans="1:4" ht="12.75">
      <c r="A247" s="24"/>
      <c r="B247" s="25"/>
      <c r="C247" s="24"/>
      <c r="D247" s="26"/>
    </row>
    <row r="248" spans="1:4" ht="12.75">
      <c r="A248" s="24"/>
      <c r="B248" s="25"/>
      <c r="C248" s="24"/>
      <c r="D248" s="26"/>
    </row>
    <row r="249" spans="1:4" ht="12.75">
      <c r="A249" s="24"/>
      <c r="B249" s="25"/>
      <c r="C249" s="24"/>
      <c r="D249" s="26"/>
    </row>
  </sheetData>
  <mergeCells count="2">
    <mergeCell ref="A16:D16"/>
    <mergeCell ref="E10:G10"/>
  </mergeCells>
  <printOptions/>
  <pageMargins left="0.7874015748031497" right="0.3937007874015748" top="0.7874015748031497" bottom="0.7874015748031497" header="0.3937007874015748" footer="0.3937007874015748"/>
  <pageSetup firstPageNumber="1" useFirstPageNumber="1" fitToHeight="4" fitToWidth="1" horizontalDpi="600" verticalDpi="600" orientation="portrait" paperSize="9" scale="87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Olga</cp:lastModifiedBy>
  <cp:lastPrinted>2016-05-30T04:42:55Z</cp:lastPrinted>
  <dcterms:created xsi:type="dcterms:W3CDTF">2007-10-12T08:23:45Z</dcterms:created>
  <dcterms:modified xsi:type="dcterms:W3CDTF">2016-09-27T09:47:12Z</dcterms:modified>
  <cp:category/>
  <cp:version/>
  <cp:contentType/>
  <cp:contentStatus/>
</cp:coreProperties>
</file>